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danav\OneDrive\Dokumenty\Kometa 2023_2024\"/>
    </mc:Choice>
  </mc:AlternateContent>
  <xr:revisionPtr revIDLastSave="0" documentId="8_{40B2775B-BA81-479A-A5D1-111D8B19A6CD}" xr6:coauthVersionLast="47" xr6:coauthVersionMax="47" xr10:uidLastSave="{00000000-0000-0000-0000-000000000000}"/>
  <bookViews>
    <workbookView xWindow="390" yWindow="390" windowWidth="27000" windowHeight="12390" tabRatio="751" activeTab="2" xr2:uid="{00000000-000D-0000-FFFF-FFFF00000000}"/>
  </bookViews>
  <sheets>
    <sheet name="Předmluva" sheetId="1" r:id="rId1"/>
    <sheet name="Návod" sheetId="2" r:id="rId2"/>
    <sheet name="(4) vstupní data " sheetId="3" r:id="rId3"/>
    <sheet name="(4) tabulka + rozpis" sheetId="4" r:id="rId4"/>
    <sheet name="(4) zápisy" sheetId="5" r:id="rId5"/>
    <sheet name="(4) popisy" sheetId="6" r:id="rId6"/>
    <sheet name="(4) výsledky pro tisk" sheetId="7" r:id="rId7"/>
    <sheet name="List1" sheetId="8" r:id="rId8"/>
  </sheets>
  <definedNames>
    <definedName name="_xlnm.Print_Area" localSheetId="3">'(4) tabulka + rozpis'!$A$1:$V$38</definedName>
    <definedName name="_xlnm.Print_Area" localSheetId="6">'(4) výsledky pro tisk'!$A$1:$V$31</definedName>
    <definedName name="Z_666E3858_43CD_44E4_9130_FF04E62DFC2C_.wvu.Cols" localSheetId="2" hidden="1">'(4) vstupní data '!$AF:$BG</definedName>
    <definedName name="Z_AAB9B74B_855D_46E5_B0DC_C87FF4C78202_.wvu.Cols" localSheetId="2" hidden="1">'(4) vstupní data '!$AF:$BG</definedName>
  </definedNames>
  <calcPr calcId="191029"/>
  <customWorkbookViews>
    <customWorkbookView name="Spokojený uživatel Microsoft Office - vlastní pohled" guid="{666E3858-43CD-44E4-9130-FF04E62DFC2C}" mergeInterval="0" personalView="1" maximized="1" windowWidth="1276" windowHeight="835" activeSheetId="4"/>
    <customWorkbookView name="PMuller - vlastní zobrazení" guid="{AAB9B74B-855D-46E5-B0DC-C87FF4C78202}" mergeInterval="0" personalView="1" maximized="1" xWindow="1" yWindow="1" windowWidth="1280" windowHeight="806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3" l="1"/>
  <c r="A1" i="7" l="1"/>
  <c r="D32" i="3"/>
  <c r="D31" i="3"/>
  <c r="D30" i="3"/>
  <c r="D29" i="3"/>
  <c r="D28" i="3"/>
  <c r="D27" i="3"/>
  <c r="D25" i="3"/>
  <c r="D26" i="3"/>
  <c r="D33" i="3"/>
  <c r="W46" i="5"/>
  <c r="BJ208" i="5" l="1"/>
  <c r="AQ208" i="5"/>
  <c r="AQ207" i="5"/>
  <c r="AQ206" i="5"/>
  <c r="BJ167" i="5"/>
  <c r="AQ167" i="5"/>
  <c r="AQ166" i="5"/>
  <c r="AQ165" i="5"/>
  <c r="BJ126" i="5"/>
  <c r="AQ126" i="5"/>
  <c r="AQ125" i="5"/>
  <c r="AQ124" i="5"/>
  <c r="BJ85" i="5"/>
  <c r="AQ85" i="5"/>
  <c r="AQ84" i="5"/>
  <c r="AQ83" i="5"/>
  <c r="BJ44" i="5"/>
  <c r="AQ44" i="5"/>
  <c r="AQ43" i="5"/>
  <c r="AQ42" i="5"/>
  <c r="BJ3" i="5"/>
  <c r="AQ3" i="5"/>
  <c r="AQ2" i="5"/>
  <c r="AQ1" i="5"/>
  <c r="Q21" i="4" l="1"/>
  <c r="O39" i="4" s="1"/>
  <c r="N21" i="4"/>
  <c r="H39" i="4" s="1"/>
  <c r="C32" i="3"/>
  <c r="H21" i="4" s="1"/>
  <c r="B32" i="3"/>
  <c r="E21" i="4" s="1"/>
  <c r="C31" i="3"/>
  <c r="H20" i="4" s="1"/>
  <c r="B31" i="3"/>
  <c r="E20" i="4" s="1"/>
  <c r="C30" i="3"/>
  <c r="B30" i="3"/>
  <c r="C29" i="3"/>
  <c r="B29" i="3"/>
  <c r="C28" i="3"/>
  <c r="B28" i="3"/>
  <c r="C27" i="3"/>
  <c r="B27" i="3"/>
  <c r="C26" i="3"/>
  <c r="B26" i="3"/>
  <c r="C25" i="3"/>
  <c r="B25" i="3"/>
  <c r="A25" i="3"/>
  <c r="A26" i="3"/>
  <c r="A27" i="3" s="1"/>
  <c r="F31" i="3"/>
  <c r="Q20" i="4" s="1"/>
  <c r="O38" i="4" s="1"/>
  <c r="E31" i="3"/>
  <c r="N20" i="4" s="1"/>
  <c r="H38" i="4" s="1"/>
  <c r="F30" i="3"/>
  <c r="Q19" i="4" s="1"/>
  <c r="O37" i="4" s="1"/>
  <c r="E30" i="3"/>
  <c r="N19" i="4" s="1"/>
  <c r="H37" i="4" s="1"/>
  <c r="F29" i="3"/>
  <c r="Q18" i="4" s="1"/>
  <c r="O36" i="4" s="1"/>
  <c r="E29" i="3"/>
  <c r="N18" i="4" s="1"/>
  <c r="H36" i="4" s="1"/>
  <c r="F28" i="3"/>
  <c r="Q17" i="4" s="1"/>
  <c r="O35" i="4" s="1"/>
  <c r="E28" i="3"/>
  <c r="N17" i="4" s="1"/>
  <c r="H35" i="4" s="1"/>
  <c r="F27" i="3"/>
  <c r="E27" i="3"/>
  <c r="E25" i="3"/>
  <c r="F26" i="3"/>
  <c r="E26" i="3"/>
  <c r="K21" i="4"/>
  <c r="A39" i="4" s="1"/>
  <c r="K20" i="4"/>
  <c r="A38" i="4" s="1"/>
  <c r="K19" i="4"/>
  <c r="A37" i="4" s="1"/>
  <c r="K18" i="4"/>
  <c r="A36" i="4" s="1"/>
  <c r="K17" i="4"/>
  <c r="A35" i="4" s="1"/>
  <c r="N46" i="5"/>
  <c r="A28" i="3" l="1"/>
  <c r="A29" i="3" s="1"/>
  <c r="A30" i="3" s="1"/>
  <c r="A31" i="3" s="1"/>
  <c r="A32" i="3" s="1"/>
  <c r="B21" i="4" s="1"/>
  <c r="U23" i="3"/>
  <c r="N10" i="4" s="1"/>
  <c r="R21" i="3"/>
  <c r="K8" i="4" s="1"/>
  <c r="O19" i="3"/>
  <c r="H6" i="4" s="1"/>
  <c r="L17" i="3"/>
  <c r="E4" i="4" s="1"/>
  <c r="B20" i="4" l="1"/>
  <c r="J2" i="7"/>
  <c r="D2" i="7"/>
  <c r="T7" i="3"/>
  <c r="R18" i="3" s="1"/>
  <c r="S7" i="3"/>
  <c r="T18" i="3" s="1"/>
  <c r="L22" i="3" s="1"/>
  <c r="T6" i="3"/>
  <c r="W20" i="3" s="1"/>
  <c r="O24" i="3" s="1"/>
  <c r="S6" i="3"/>
  <c r="T5" i="3"/>
  <c r="Q18" i="3" s="1"/>
  <c r="S5" i="3"/>
  <c r="O18" i="3" s="1"/>
  <c r="N20" i="3" s="1"/>
  <c r="T4" i="3"/>
  <c r="U22" i="3" s="1"/>
  <c r="T24" i="3" s="1"/>
  <c r="S4" i="3"/>
  <c r="W22" i="3" s="1"/>
  <c r="R24" i="3" s="1"/>
  <c r="T3" i="3"/>
  <c r="T20" i="3" s="1"/>
  <c r="O22" i="3" s="1"/>
  <c r="S3" i="3"/>
  <c r="T2" i="3"/>
  <c r="W18" i="3" s="1"/>
  <c r="L24" i="3" s="1"/>
  <c r="S2" i="3"/>
  <c r="U18" i="3" s="1"/>
  <c r="N24" i="3" s="1"/>
  <c r="G128" i="5"/>
  <c r="W128" i="5"/>
  <c r="G169" i="5"/>
  <c r="W169" i="5"/>
  <c r="W210" i="5"/>
  <c r="G210" i="5"/>
  <c r="W87" i="5"/>
  <c r="G87" i="5"/>
  <c r="G46" i="5"/>
  <c r="W5" i="5"/>
  <c r="G5" i="5"/>
  <c r="E14" i="4"/>
  <c r="H24" i="4" s="1"/>
  <c r="H14" i="4"/>
  <c r="O24" i="4" s="1"/>
  <c r="E16" i="4"/>
  <c r="H26" i="4" s="1"/>
  <c r="H16" i="4"/>
  <c r="O26" i="4" s="1"/>
  <c r="E18" i="4"/>
  <c r="H28" i="4" s="1"/>
  <c r="H18" i="4"/>
  <c r="O28" i="4" s="1"/>
  <c r="A1" i="6"/>
  <c r="A3" i="6"/>
  <c r="A5" i="6"/>
  <c r="A7" i="6"/>
  <c r="I2" i="3"/>
  <c r="M2" i="3"/>
  <c r="Q2" i="3"/>
  <c r="U17" i="3" s="1"/>
  <c r="R2" i="3"/>
  <c r="W17" i="3" s="1"/>
  <c r="H3" i="3"/>
  <c r="I3" i="3"/>
  <c r="M3" i="3"/>
  <c r="AB44" i="5" s="1"/>
  <c r="Q64" i="5" s="1"/>
  <c r="Q3" i="3"/>
  <c r="R19" i="3" s="1"/>
  <c r="Q21" i="3" s="1"/>
  <c r="R3" i="3"/>
  <c r="T19" i="3" s="1"/>
  <c r="O21" i="3" s="1"/>
  <c r="R20" i="3"/>
  <c r="Q22" i="3" s="1"/>
  <c r="H4" i="3"/>
  <c r="H5" i="3" s="1"/>
  <c r="H6" i="3" s="1"/>
  <c r="H7" i="3" s="1"/>
  <c r="I4" i="3"/>
  <c r="M4" i="3"/>
  <c r="Q4" i="3"/>
  <c r="W21" i="3" s="1"/>
  <c r="R23" i="3" s="1"/>
  <c r="R4" i="3"/>
  <c r="U21" i="3" s="1"/>
  <c r="I5" i="3"/>
  <c r="M5" i="3"/>
  <c r="Q5" i="3"/>
  <c r="O17" i="3" s="1"/>
  <c r="R7" i="3"/>
  <c r="R17" i="3" s="1"/>
  <c r="R5" i="3"/>
  <c r="Q17" i="3" s="1"/>
  <c r="L19" i="3" s="1"/>
  <c r="Q7" i="3"/>
  <c r="T17" i="3" s="1"/>
  <c r="L21" i="3" s="1"/>
  <c r="I6" i="3"/>
  <c r="M6" i="3"/>
  <c r="Q6" i="3"/>
  <c r="U19" i="3" s="1"/>
  <c r="R6" i="3"/>
  <c r="W19" i="3" s="1"/>
  <c r="O23" i="3" s="1"/>
  <c r="U20" i="3"/>
  <c r="Q24" i="3" s="1"/>
  <c r="I7" i="3"/>
  <c r="M7" i="3"/>
  <c r="AB208" i="5" s="1"/>
  <c r="Q228" i="5" s="1"/>
  <c r="H14" i="3"/>
  <c r="A1" i="4" s="1"/>
  <c r="L14" i="3"/>
  <c r="E1" i="4" s="1"/>
  <c r="O14" i="3"/>
  <c r="H1" i="4" s="1"/>
  <c r="R14" i="3"/>
  <c r="K1" i="4" s="1"/>
  <c r="U14" i="3"/>
  <c r="N1" i="4" s="1"/>
  <c r="H17" i="3"/>
  <c r="A4" i="4" s="1"/>
  <c r="H19" i="3"/>
  <c r="H21" i="3"/>
  <c r="A8" i="4" s="1"/>
  <c r="H23" i="3"/>
  <c r="B14" i="4"/>
  <c r="A24" i="4" s="1"/>
  <c r="N14" i="4"/>
  <c r="H32" i="4" s="1"/>
  <c r="Q14" i="4"/>
  <c r="O32" i="4" s="1"/>
  <c r="E15" i="4"/>
  <c r="H25" i="4" s="1"/>
  <c r="H15" i="4"/>
  <c r="O25" i="4" s="1"/>
  <c r="N15" i="4"/>
  <c r="H33" i="4" s="1"/>
  <c r="Q15" i="4"/>
  <c r="O33" i="4" s="1"/>
  <c r="N16" i="4"/>
  <c r="H34" i="4" s="1"/>
  <c r="Q16" i="4"/>
  <c r="O34" i="4" s="1"/>
  <c r="E17" i="4"/>
  <c r="H27" i="4" s="1"/>
  <c r="H17" i="4"/>
  <c r="O27" i="4" s="1"/>
  <c r="E19" i="4"/>
  <c r="H29" i="4" s="1"/>
  <c r="H19" i="4"/>
  <c r="O29" i="4" s="1"/>
  <c r="AB85" i="5" l="1"/>
  <c r="Q105" i="5" s="1"/>
  <c r="O208" i="5"/>
  <c r="F228" i="5" s="1"/>
  <c r="AB167" i="5"/>
  <c r="Q187" i="5" s="1"/>
  <c r="O85" i="5"/>
  <c r="F105" i="5" s="1"/>
  <c r="AB3" i="5"/>
  <c r="Q23" i="5" s="1"/>
  <c r="O167" i="5"/>
  <c r="F187" i="5" s="1"/>
  <c r="AB126" i="5"/>
  <c r="Q146" i="5" s="1"/>
  <c r="O44" i="5"/>
  <c r="F64" i="5" s="1"/>
  <c r="O126" i="5"/>
  <c r="F146" i="5" s="1"/>
  <c r="O3" i="5"/>
  <c r="F23" i="5" s="1"/>
  <c r="X22" i="3"/>
  <c r="Z24" i="3"/>
  <c r="AP20" i="3"/>
  <c r="N19" i="3"/>
  <c r="AJ20" i="3" s="1"/>
  <c r="AM17" i="3"/>
  <c r="AM18" i="3"/>
  <c r="N21" i="3"/>
  <c r="AJ21" i="3" s="1"/>
  <c r="AP18" i="3"/>
  <c r="AP17" i="3"/>
  <c r="AS22" i="3"/>
  <c r="AS21" i="3"/>
  <c r="T23" i="3"/>
  <c r="AP24" i="3" s="1"/>
  <c r="X24" i="3"/>
  <c r="L20" i="3"/>
  <c r="X20" i="3" s="1"/>
  <c r="Z18" i="3"/>
  <c r="N22" i="3"/>
  <c r="Z22" i="3" s="1"/>
  <c r="X18" i="3"/>
  <c r="Z20" i="3"/>
  <c r="B15" i="4"/>
  <c r="A25" i="4" s="1"/>
  <c r="K14" i="4"/>
  <c r="A32" i="4" s="1"/>
  <c r="BE23" i="3"/>
  <c r="A10" i="4"/>
  <c r="AM22" i="3"/>
  <c r="BE19" i="3"/>
  <c r="A6" i="4"/>
  <c r="N5" i="5"/>
  <c r="N23" i="3"/>
  <c r="AS17" i="3"/>
  <c r="AS18" i="3"/>
  <c r="X17" i="3"/>
  <c r="AM21" i="3"/>
  <c r="AS19" i="3"/>
  <c r="AS20" i="3"/>
  <c r="Q23" i="3"/>
  <c r="AM23" i="3" s="1"/>
  <c r="X21" i="3"/>
  <c r="AP19" i="3"/>
  <c r="X19" i="3"/>
  <c r="L23" i="3"/>
  <c r="Z17" i="3"/>
  <c r="BE17" i="3"/>
  <c r="BE21" i="3"/>
  <c r="AU24" i="3" l="1"/>
  <c r="Z19" i="3"/>
  <c r="Z21" i="3"/>
  <c r="AJ22" i="3"/>
  <c r="AT22" i="3" s="1"/>
  <c r="AB21" i="3" s="1"/>
  <c r="AT18" i="3"/>
  <c r="AB17" i="3" s="1"/>
  <c r="AU20" i="3"/>
  <c r="AU22" i="3"/>
  <c r="AU17" i="3"/>
  <c r="AT17" i="3"/>
  <c r="AA17" i="3" s="1"/>
  <c r="AU19" i="3"/>
  <c r="AT21" i="3"/>
  <c r="AA21" i="3" s="1"/>
  <c r="AU21" i="3"/>
  <c r="AU18" i="3"/>
  <c r="AP23" i="3"/>
  <c r="AJ19" i="3"/>
  <c r="AT19" i="3" s="1"/>
  <c r="AA19" i="3" s="1"/>
  <c r="AT20" i="3"/>
  <c r="AB19" i="3" s="1"/>
  <c r="B16" i="4"/>
  <c r="A26" i="4" s="1"/>
  <c r="K15" i="4"/>
  <c r="A33" i="4" s="1"/>
  <c r="N128" i="5"/>
  <c r="N87" i="5"/>
  <c r="B17" i="4"/>
  <c r="A27" i="4" s="1"/>
  <c r="Z23" i="3"/>
  <c r="AJ24" i="3"/>
  <c r="AJ23" i="3"/>
  <c r="X23" i="3"/>
  <c r="AM24" i="3"/>
  <c r="AX17" i="3" l="1"/>
  <c r="AT23" i="3"/>
  <c r="AA23" i="3" s="1"/>
  <c r="AX21" i="3"/>
  <c r="AX19" i="3"/>
  <c r="AU23" i="3"/>
  <c r="K16" i="4"/>
  <c r="A34" i="4" s="1"/>
  <c r="N169" i="5"/>
  <c r="N210" i="5"/>
  <c r="B18" i="4"/>
  <c r="A28" i="4" s="1"/>
  <c r="AT24" i="3"/>
  <c r="AB23" i="3" s="1"/>
  <c r="BA21" i="3" l="1"/>
  <c r="BA17" i="3"/>
  <c r="BB21" i="3"/>
  <c r="AZ17" i="3"/>
  <c r="BB19" i="3"/>
  <c r="AZ19" i="3"/>
  <c r="AX23" i="3"/>
  <c r="BA19" i="3" s="1"/>
  <c r="B19" i="4"/>
  <c r="A29" i="4" s="1"/>
  <c r="BC19" i="3" l="1"/>
  <c r="BD19" i="3" s="1"/>
  <c r="AC19" i="3" s="1"/>
  <c r="AZ21" i="3"/>
  <c r="BC21" i="3" s="1"/>
  <c r="BD21" i="3" s="1"/>
  <c r="AC21" i="3" s="1"/>
  <c r="AZ23" i="3"/>
  <c r="BB23" i="3"/>
  <c r="BB17" i="3"/>
  <c r="BC17" i="3" s="1"/>
  <c r="BD17" i="3" s="1"/>
  <c r="AC17" i="3" s="1"/>
  <c r="BA23" i="3"/>
  <c r="BC23" i="3" l="1"/>
  <c r="BD23" i="3" s="1"/>
  <c r="AC23" i="3" s="1"/>
  <c r="T32" i="3"/>
  <c r="G29" i="3" l="1"/>
  <c r="P30" i="3"/>
  <c r="K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  <author>Spokojený uživatel Microsoft Office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 xml:space="preserve">napiš název pořadatele např.       SKŠ ZŠ Mikulova Praha
</t>
        </r>
      </text>
    </comment>
    <comment ref="U2" authorId="1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zadej počet uhraných míčů v setech. 
Vyplňuj pouze zelená pole!!!</t>
        </r>
      </text>
    </comment>
    <comment ref="B3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Napiš adresu pořadatele
např. Mikulova 1594, 149 00 Praha 4</t>
        </r>
      </text>
    </comment>
    <comment ref="B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 xml:space="preserve">napiš číslo kola 
např. 1. kolo </t>
        </r>
      </text>
    </comment>
    <comment ref="B7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napiš název soutěže např.  přebor Prahy </t>
        </r>
      </text>
    </comment>
    <comment ref="B8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napiš kategorii
např.  mladší žákyně</t>
        </r>
      </text>
    </comment>
    <comment ref="B9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zadej úroveň soutěže:
např. 1. LIGA
za tečku vlož vždy mezeru
</t>
        </r>
      </text>
    </comment>
    <comment ref="B11" authorId="1" shapeId="0" xr:uid="{00000000-0006-0000-0200-000008000000}">
      <text>
        <r>
          <rPr>
            <b/>
            <sz val="8"/>
            <color indexed="81"/>
            <rFont val="Tahoma"/>
            <family val="2"/>
          </rPr>
          <t>napiš termín konání akce
např. 12.2.2007</t>
        </r>
      </text>
    </comment>
    <comment ref="C13" authorId="1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napiš začátek prvního utkání.    např. 9:00 nebo 13:00         Dodrž formát času tzn. x:xx nebo xx:xx</t>
        </r>
      </text>
    </comment>
    <comment ref="C14" authorId="1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napiš počet hracích míst.                              1 nebo 2</t>
        </r>
      </text>
    </comment>
    <comment ref="C15" authorId="1" shapeId="0" xr:uid="{00000000-0006-0000-0200-00000B000000}">
      <text>
        <r>
          <rPr>
            <b/>
            <sz val="8"/>
            <color indexed="81"/>
            <rFont val="Tahoma"/>
            <family val="2"/>
            <charset val="238"/>
          </rPr>
          <t>napiš počet vítězných setů.                               2 nebo 3</t>
        </r>
      </text>
    </comment>
    <comment ref="C17" authorId="1" shapeId="0" xr:uid="{00000000-0006-0000-0200-00000C000000}">
      <text>
        <r>
          <rPr>
            <b/>
            <sz val="8"/>
            <color indexed="81"/>
            <rFont val="Tahoma"/>
            <family val="2"/>
            <charset val="238"/>
          </rPr>
          <t>napiš název družstva nesmí být delší než 14 znaků vč. mezer</t>
        </r>
      </text>
    </comment>
    <comment ref="C18" authorId="1" shapeId="0" xr:uid="{00000000-0006-0000-0200-00000D000000}">
      <text>
        <r>
          <rPr>
            <b/>
            <sz val="8"/>
            <color indexed="81"/>
            <rFont val="Tahoma"/>
            <family val="2"/>
            <charset val="238"/>
          </rPr>
          <t>napiš název družstva nesmí být delší než 14 znaků vč. mezer</t>
        </r>
      </text>
    </comment>
    <comment ref="C19" authorId="1" shapeId="0" xr:uid="{00000000-0006-0000-0200-00000E000000}">
      <text>
        <r>
          <rPr>
            <b/>
            <sz val="8"/>
            <color indexed="81"/>
            <rFont val="Tahoma"/>
            <family val="2"/>
            <charset val="238"/>
          </rPr>
          <t>napiš název družstva nesmí být delší než 14 znaků vč. mezer</t>
        </r>
      </text>
    </comment>
    <comment ref="C20" authorId="1" shapeId="0" xr:uid="{00000000-0006-0000-0200-00000F000000}">
      <text>
        <r>
          <rPr>
            <b/>
            <sz val="8"/>
            <color indexed="81"/>
            <rFont val="Tahoma"/>
            <family val="2"/>
            <charset val="238"/>
          </rPr>
          <t>napiš název družstva nesmí být delší než 14 znaků vč. mezer</t>
        </r>
      </text>
    </comment>
  </commentList>
</comments>
</file>

<file path=xl/sharedStrings.xml><?xml version="1.0" encoding="utf-8"?>
<sst xmlns="http://schemas.openxmlformats.org/spreadsheetml/2006/main" count="974" uniqueCount="134">
  <si>
    <t>pořádá</t>
  </si>
  <si>
    <t>začátek</t>
  </si>
  <si>
    <t>počet hracích míst</t>
  </si>
  <si>
    <t>vítězné sety</t>
  </si>
  <si>
    <t>tělocvična A</t>
  </si>
  <si>
    <t>tělocvična B</t>
  </si>
  <si>
    <t>čas</t>
  </si>
  <si>
    <t>domácí</t>
  </si>
  <si>
    <t>hosté</t>
  </si>
  <si>
    <t>sety</t>
  </si>
  <si>
    <t>míče</t>
  </si>
  <si>
    <t>1.set</t>
  </si>
  <si>
    <t>2.set</t>
  </si>
  <si>
    <t>3.set</t>
  </si>
  <si>
    <t>4.set</t>
  </si>
  <si>
    <t>5.set</t>
  </si>
  <si>
    <t>výsledkový servis</t>
  </si>
  <si>
    <t>:</t>
  </si>
  <si>
    <t>body</t>
  </si>
  <si>
    <t>pořadí</t>
  </si>
  <si>
    <t>CELKEM</t>
  </si>
  <si>
    <t>1.</t>
  </si>
  <si>
    <t>2.</t>
  </si>
  <si>
    <t>3.</t>
  </si>
  <si>
    <t>4.</t>
  </si>
  <si>
    <t>družstva :</t>
  </si>
  <si>
    <t>Tělocvična A</t>
  </si>
  <si>
    <t>Tělocvična B</t>
  </si>
  <si>
    <t>PRAŽSKÝ VOLEJBALOVÝ SVAZ</t>
  </si>
  <si>
    <t>ZÁPIS O UTKÁNÍ VE VOLEJBALU</t>
  </si>
  <si>
    <t>SOUTĚŽ:</t>
  </si>
  <si>
    <t>Kolo /
utkání:</t>
  </si>
  <si>
    <t>Třída</t>
  </si>
  <si>
    <t>Domácí A:</t>
  </si>
  <si>
    <t>Hosté B:</t>
  </si>
  <si>
    <t>Kategorie:</t>
  </si>
  <si>
    <t>/</t>
  </si>
  <si>
    <t>Hráno dne:</t>
  </si>
  <si>
    <t>v</t>
  </si>
  <si>
    <t>hod.</t>
  </si>
  <si>
    <t>Utkání:</t>
  </si>
  <si>
    <t>1. SET</t>
  </si>
  <si>
    <t>2. SET</t>
  </si>
  <si>
    <t>3. SET</t>
  </si>
  <si>
    <t>4. SET</t>
  </si>
  <si>
    <t>5. SET</t>
  </si>
  <si>
    <t>Začátek</t>
  </si>
  <si>
    <t>Konec</t>
  </si>
  <si>
    <t>DR.</t>
  </si>
  <si>
    <t>POŘADÍ HRÁČŮ NA PODÁNÍ</t>
  </si>
  <si>
    <t>1  2  3  4  5  6  7  8  9 1011121314151617181920</t>
  </si>
  <si>
    <t>2122232425262728293031323334353637383940</t>
  </si>
  <si>
    <t>T1</t>
  </si>
  <si>
    <t>T2</t>
  </si>
  <si>
    <t>Družstvo A:</t>
  </si>
  <si>
    <t>Družstvo B:</t>
  </si>
  <si>
    <t>POZNÁMKY</t>
  </si>
  <si>
    <t>JMÉNO</t>
  </si>
  <si>
    <t>Dres č.</t>
  </si>
  <si>
    <t>N</t>
  </si>
  <si>
    <t>D</t>
  </si>
  <si>
    <t>A/B</t>
  </si>
  <si>
    <t>SET</t>
  </si>
  <si>
    <t>STAV</t>
  </si>
  <si>
    <t>VÝSLEDEK</t>
  </si>
  <si>
    <t>A</t>
  </si>
  <si>
    <t>B</t>
  </si>
  <si>
    <t>MIN.</t>
  </si>
  <si>
    <t>SOUČET</t>
  </si>
  <si>
    <t>VÍTĚZ:</t>
  </si>
  <si>
    <t>2:</t>
  </si>
  <si>
    <t>3:</t>
  </si>
  <si>
    <t>Zápis schválen STK dne</t>
  </si>
  <si>
    <t>Podpis</t>
  </si>
  <si>
    <t>PODPISY PO UTKÁNÍ:</t>
  </si>
  <si>
    <t>LIB.</t>
  </si>
  <si>
    <t>KAPITÁN A:</t>
  </si>
  <si>
    <t>I. ROZHODČÍ:</t>
  </si>
  <si>
    <t>K-A:</t>
  </si>
  <si>
    <t>K-B:</t>
  </si>
  <si>
    <t>II. ROZHODČÍ:</t>
  </si>
  <si>
    <t>T-A:</t>
  </si>
  <si>
    <t>T-B:</t>
  </si>
  <si>
    <t>KAPITÁN B:</t>
  </si>
  <si>
    <t>ZAPISOVATEL:</t>
  </si>
  <si>
    <t>AT-A:</t>
  </si>
  <si>
    <t>AT-B:</t>
  </si>
  <si>
    <t>DELEGÁT:</t>
  </si>
  <si>
    <r>
      <t>MISTROVSKÉ</t>
    </r>
    <r>
      <rPr>
        <sz val="8"/>
        <rFont val="Arial CE"/>
        <family val="2"/>
        <charset val="238"/>
      </rPr>
      <t xml:space="preserve"> - turnajové - přátelské</t>
    </r>
  </si>
  <si>
    <t>na hřišti:</t>
  </si>
  <si>
    <t>autor: MK</t>
  </si>
  <si>
    <t>občerstvení</t>
  </si>
  <si>
    <t xml:space="preserve">Pro využití tohoto programu nemusíte být znalcem Excelu. Stačí jen abyste přesně </t>
  </si>
  <si>
    <t xml:space="preserve">dodrželi zadání včetně skloňování, neboť většina údajů, které budete zadávat se </t>
  </si>
  <si>
    <t>automaticky kopírují do výstupních listů.</t>
  </si>
  <si>
    <t xml:space="preserve">Vyplňte list vstupní data. Všechny zelené buňky jsou označeny komentářem pro </t>
  </si>
  <si>
    <t>přesné zadání a je nutné všechny vyplnit, kromě buněk v tabulce výsledkový servis.</t>
  </si>
  <si>
    <t>Ty budete samozřejmě vyplňovat až po ukončení turnaje.</t>
  </si>
  <si>
    <t xml:space="preserve">Po vyplnění vstupních dat si myší překlikněte na list tabulka+rozpis. Zde budete mít </t>
  </si>
  <si>
    <t>již připravenou tabulku na "nástěnku" a rozpis utkání na každou tělocvičnu. Dejte tisk.</t>
  </si>
  <si>
    <t>Dále na listu zápisy máte připraveny všechny zápisy k turnaji. Opět dejte tisk.</t>
  </si>
  <si>
    <t xml:space="preserve">List popisy je jediný nezamčený a můžete zde libovolně měnit formáty. Naleznete </t>
  </si>
  <si>
    <t>zde popisky na šatny a též nejdůležitější popisku, která na turnaji nesmí chybět.</t>
  </si>
  <si>
    <t xml:space="preserve">Příprava na turnaj by Vám teď neměla trvat déle než jednu minutu. Ušetřený čas </t>
  </si>
  <si>
    <t>věnujte rodině, kterou svým koníčkem určitě zanedbáváte.</t>
  </si>
  <si>
    <t>SANKCE</t>
  </si>
  <si>
    <t>Neoprávněná žádost</t>
  </si>
  <si>
    <t>T</t>
  </si>
  <si>
    <t>V</t>
  </si>
  <si>
    <t>Zaznamenávání sankcí: Do příslušného sloupce uveďte patřičnou zkratku ("číslo" pro hráče; "Z" za zdržování; "T" pro trenéra; "AT" pro asistenta trenéra; "M" pro maséra; "L" pro lékaře písmeno ) a označte družstvo, set a stav bodů z pohledu sankcionovaného družstva v okamžiku udělení sankce. Vysvětlivky: N - napomenutí, T =  trest, V = vyloučení, D = diskvalifikace.</t>
  </si>
  <si>
    <t xml:space="preserve">Viz zápis </t>
  </si>
  <si>
    <t>č. 1</t>
  </si>
  <si>
    <t>Viz zápis</t>
  </si>
  <si>
    <t>č. 2</t>
  </si>
  <si>
    <t>Tato verze je určena pro jednokolový turnaj 4 družstev.</t>
  </si>
  <si>
    <t>Bělohorská 269/19</t>
  </si>
  <si>
    <t>160 00 Praha 6</t>
  </si>
  <si>
    <t>výhry</t>
  </si>
  <si>
    <t>na  hřišti:</t>
  </si>
  <si>
    <t>TĚLOCVIČNA "A"</t>
  </si>
  <si>
    <t>TĚLOCVIČNA "B"</t>
  </si>
  <si>
    <t>Čas</t>
  </si>
  <si>
    <r>
      <t xml:space="preserve">Vážení volejbaloví kolegové,                                        dostává se Vám do rukou program, který jsem vytvořil ve svých volných chvílích, pro jednodušší a hlavně přesnější počítání výsledků a pro zcela jednoduchou a rychlou přípravu turnajů. V této verzi 1/15 naleznete vše co je potřeba pro přípravu turnajů v pražském přeboru. Dá se samozřejmě využít i pro přátelské turnaje. Rád bych ale upozornil, že je to jen program. Vše co se nakonec objeví na výstupních listech je vinou zadávajícího. Snažil jsem se v této verzi udělat ještě jednodušší postup, ale přesto je potřeba alespoň základní data zadat. </t>
    </r>
    <r>
      <rPr>
        <b/>
        <sz val="20"/>
        <color indexed="10"/>
        <rFont val="Arial CE"/>
        <family val="2"/>
        <charset val="238"/>
      </rPr>
      <t xml:space="preserve">Buňky pro zadávání mají zelenou barvu, obsahují komentář pro přesné zadání a jsou pouze ve vstupních datech. </t>
    </r>
    <r>
      <rPr>
        <b/>
        <sz val="20"/>
        <rFont val="Arial CE"/>
        <family val="2"/>
        <charset val="238"/>
      </rPr>
      <t>Ostatní buňky a listy jsou uzamčeny pro přepisování kromě listů popisy, kde můžete libovolně měnit formáty, ale pozor na odstranění vzorců. Zároveň uděluji souhlas k používání tohoto programu pro všechny soutěže mládeže pořádaných PVS.          Své názory mi můžete zasílat na adresu kopecky@kfsfinance.cz. Martin Kopecký v.r.</t>
    </r>
  </si>
  <si>
    <t>Návod k programu výpočtové tabulky 1/15</t>
  </si>
  <si>
    <t>1.kolo</t>
  </si>
  <si>
    <t>přebor Prahy</t>
  </si>
  <si>
    <t>TJ Tatran Střešovice</t>
  </si>
  <si>
    <t>hala TJ Tatran Střešovice</t>
  </si>
  <si>
    <t>U20Z</t>
  </si>
  <si>
    <t>3.liga</t>
  </si>
  <si>
    <t>Střešovice B</t>
  </si>
  <si>
    <t>Kometa B</t>
  </si>
  <si>
    <t>Slavia B</t>
  </si>
  <si>
    <t>Orion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</si>
</sst>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name val="Arial CE"/>
      <family val="2"/>
      <charset val="238"/>
    </font>
    <font>
      <b/>
      <sz val="48"/>
      <name val="Arial CE"/>
      <family val="2"/>
      <charset val="238"/>
    </font>
    <font>
      <b/>
      <sz val="26"/>
      <name val="Arial CE"/>
      <family val="2"/>
      <charset val="238"/>
    </font>
    <font>
      <b/>
      <sz val="20"/>
      <name val="Arial CE"/>
      <family val="2"/>
      <charset val="238"/>
    </font>
    <font>
      <b/>
      <sz val="5.5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7.7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sz val="7"/>
      <name val="Arial CE"/>
      <family val="2"/>
      <charset val="238"/>
    </font>
    <font>
      <sz val="6"/>
      <name val="Arial CE"/>
      <family val="2"/>
      <charset val="238"/>
    </font>
    <font>
      <sz val="7.5"/>
      <name val="Arial CE"/>
      <family val="2"/>
      <charset val="238"/>
    </font>
    <font>
      <sz val="5"/>
      <name val="Arial CE"/>
      <family val="2"/>
      <charset val="238"/>
    </font>
    <font>
      <b/>
      <u/>
      <sz val="8"/>
      <name val="Arial CE"/>
      <family val="2"/>
      <charset val="238"/>
    </font>
    <font>
      <b/>
      <sz val="6"/>
      <name val="Arial CE"/>
      <family val="2"/>
      <charset val="238"/>
    </font>
    <font>
      <sz val="18"/>
      <name val="Arial CE"/>
      <family val="2"/>
      <charset val="238"/>
    </font>
    <font>
      <b/>
      <sz val="18"/>
      <name val="Arial CE"/>
      <family val="2"/>
      <charset val="238"/>
    </font>
    <font>
      <b/>
      <sz val="24"/>
      <name val="Arial CE"/>
      <family val="2"/>
      <charset val="238"/>
    </font>
    <font>
      <sz val="12"/>
      <name val="Arial CE"/>
      <family val="2"/>
      <charset val="238"/>
    </font>
    <font>
      <b/>
      <sz val="28"/>
      <name val="Arial CE"/>
      <family val="2"/>
      <charset val="238"/>
    </font>
    <font>
      <b/>
      <sz val="8"/>
      <color indexed="81"/>
      <name val="Tahoma"/>
      <family val="2"/>
    </font>
    <font>
      <b/>
      <sz val="130"/>
      <name val="Arial CE"/>
      <family val="2"/>
      <charset val="238"/>
    </font>
    <font>
      <b/>
      <sz val="20"/>
      <color indexed="10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sz val="8"/>
      <color rgb="FF333333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1" fillId="0" borderId="0"/>
  </cellStyleXfs>
  <cellXfs count="510">
    <xf numFmtId="0" fontId="0" fillId="0" borderId="0" xfId="0"/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1" xfId="0" applyFont="1" applyBorder="1" applyProtection="1"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26" xfId="0" applyFont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28" xfId="0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0" fontId="8" fillId="0" borderId="31" xfId="0" applyNumberFormat="1" applyFont="1" applyBorder="1" applyAlignment="1" applyProtection="1">
      <alignment horizontal="center"/>
      <protection hidden="1"/>
    </xf>
    <xf numFmtId="20" fontId="8" fillId="0" borderId="23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16" xfId="0" applyFont="1" applyBorder="1" applyProtection="1">
      <protection hidden="1"/>
    </xf>
    <xf numFmtId="0" fontId="8" fillId="0" borderId="15" xfId="0" applyFont="1" applyBorder="1" applyProtection="1">
      <protection hidden="1"/>
    </xf>
    <xf numFmtId="20" fontId="8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20" fontId="8" fillId="0" borderId="19" xfId="0" applyNumberFormat="1" applyFont="1" applyBorder="1" applyAlignment="1" applyProtection="1">
      <alignment horizontal="center"/>
      <protection hidden="1"/>
    </xf>
    <xf numFmtId="20" fontId="8" fillId="0" borderId="34" xfId="0" applyNumberFormat="1" applyFont="1" applyBorder="1" applyAlignment="1" applyProtection="1">
      <alignment horizontal="center"/>
      <protection hidden="1"/>
    </xf>
    <xf numFmtId="0" fontId="11" fillId="0" borderId="38" xfId="0" applyFont="1" applyBorder="1" applyAlignment="1" applyProtection="1">
      <alignment horizontal="center"/>
      <protection hidden="1"/>
    </xf>
    <xf numFmtId="0" fontId="11" fillId="0" borderId="39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8" fillId="2" borderId="2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8" fillId="2" borderId="32" xfId="0" applyFont="1" applyFill="1" applyBorder="1" applyAlignment="1" applyProtection="1">
      <alignment horizontal="center"/>
      <protection locked="0"/>
    </xf>
    <xf numFmtId="0" fontId="8" fillId="2" borderId="26" xfId="0" applyFont="1" applyFill="1" applyBorder="1" applyAlignment="1" applyProtection="1">
      <alignment horizontal="center"/>
      <protection locked="0"/>
    </xf>
    <xf numFmtId="0" fontId="8" fillId="2" borderId="3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30" fillId="0" borderId="0" xfId="0" applyFont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10" fillId="0" borderId="21" xfId="0" applyFont="1" applyBorder="1" applyAlignment="1" applyProtection="1">
      <alignment vertical="center"/>
      <protection hidden="1"/>
    </xf>
    <xf numFmtId="0" fontId="11" fillId="0" borderId="21" xfId="0" applyFont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16" fillId="0" borderId="4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41" xfId="0" applyFont="1" applyBorder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vertical="center"/>
      <protection hidden="1"/>
    </xf>
    <xf numFmtId="0" fontId="16" fillId="0" borderId="40" xfId="0" applyFont="1" applyBorder="1" applyAlignment="1" applyProtection="1">
      <alignment horizontal="center" vertical="center" textRotation="90" wrapText="1"/>
      <protection hidden="1"/>
    </xf>
    <xf numFmtId="49" fontId="6" fillId="0" borderId="0" xfId="0" applyNumberFormat="1" applyFont="1" applyAlignment="1" applyProtection="1">
      <alignment horizontal="center" vertical="center" wrapText="1" shrinkToFit="1"/>
      <protection hidden="1"/>
    </xf>
    <xf numFmtId="49" fontId="6" fillId="0" borderId="41" xfId="0" applyNumberFormat="1" applyFont="1" applyBorder="1" applyAlignment="1" applyProtection="1">
      <alignment horizontal="center" vertical="center" wrapText="1" shrinkToFit="1"/>
      <protection hidden="1"/>
    </xf>
    <xf numFmtId="0" fontId="11" fillId="0" borderId="47" xfId="0" applyFont="1" applyBorder="1" applyAlignment="1" applyProtection="1">
      <alignment vertical="center"/>
      <protection hidden="1"/>
    </xf>
    <xf numFmtId="0" fontId="11" fillId="0" borderId="48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8" fillId="0" borderId="41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38" xfId="0" applyFont="1" applyBorder="1" applyAlignment="1" applyProtection="1">
      <alignment horizontal="center" vertical="center" wrapText="1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34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vertical="center"/>
      <protection hidden="1"/>
    </xf>
    <xf numFmtId="0" fontId="8" fillId="0" borderId="26" xfId="0" applyFont="1" applyBorder="1" applyAlignment="1" applyProtection="1">
      <alignment vertical="center"/>
      <protection hidden="1"/>
    </xf>
    <xf numFmtId="0" fontId="18" fillId="0" borderId="49" xfId="0" applyFont="1" applyBorder="1" applyAlignment="1" applyProtection="1">
      <alignment horizontal="left" vertical="center"/>
      <protection hidden="1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6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18" fillId="0" borderId="51" xfId="0" applyFont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18" fillId="0" borderId="52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53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 vertic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8" fillId="0" borderId="42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 textRotation="90" wrapText="1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33" fillId="0" borderId="0" xfId="0" applyFont="1"/>
    <xf numFmtId="0" fontId="2" fillId="0" borderId="0" xfId="1" applyFont="1" applyAlignment="1">
      <alignment vertical="center"/>
    </xf>
    <xf numFmtId="0" fontId="0" fillId="0" borderId="21" xfId="0" applyBorder="1"/>
    <xf numFmtId="0" fontId="36" fillId="0" borderId="24" xfId="0" applyFont="1" applyBorder="1"/>
    <xf numFmtId="20" fontId="36" fillId="0" borderId="24" xfId="0" applyNumberFormat="1" applyFont="1" applyBorder="1"/>
    <xf numFmtId="0" fontId="36" fillId="3" borderId="24" xfId="0" applyFont="1" applyFill="1" applyBorder="1"/>
    <xf numFmtId="0" fontId="36" fillId="4" borderId="24" xfId="0" applyFont="1" applyFill="1" applyBorder="1"/>
    <xf numFmtId="0" fontId="36" fillId="0" borderId="0" xfId="0" applyFont="1"/>
    <xf numFmtId="0" fontId="36" fillId="0" borderId="24" xfId="0" applyFont="1" applyBorder="1" applyAlignment="1">
      <alignment horizontal="center"/>
    </xf>
    <xf numFmtId="0" fontId="5" fillId="0" borderId="0" xfId="0" applyFont="1" applyAlignment="1" applyProtection="1">
      <alignment horizontal="center" vertical="top" wrapText="1"/>
      <protection hidden="1"/>
    </xf>
    <xf numFmtId="0" fontId="10" fillId="0" borderId="38" xfId="0" applyFont="1" applyBorder="1" applyAlignment="1" applyProtection="1">
      <alignment horizontal="center" vertical="center" textRotation="45"/>
      <protection hidden="1"/>
    </xf>
    <xf numFmtId="0" fontId="10" fillId="0" borderId="24" xfId="0" applyFont="1" applyBorder="1" applyAlignment="1" applyProtection="1">
      <alignment horizontal="center" vertical="center" textRotation="45"/>
      <protection hidden="1"/>
    </xf>
    <xf numFmtId="0" fontId="10" fillId="0" borderId="28" xfId="0" applyFont="1" applyBorder="1" applyAlignment="1" applyProtection="1">
      <alignment horizontal="center" vertical="center" textRotation="45"/>
      <protection hidden="1"/>
    </xf>
    <xf numFmtId="0" fontId="12" fillId="0" borderId="56" xfId="0" applyFont="1" applyBorder="1" applyAlignment="1" applyProtection="1">
      <alignment horizontal="center"/>
      <protection hidden="1"/>
    </xf>
    <xf numFmtId="0" fontId="12" fillId="0" borderId="18" xfId="0" applyFont="1" applyBorder="1" applyAlignment="1" applyProtection="1">
      <alignment horizontal="center"/>
      <protection hidden="1"/>
    </xf>
    <xf numFmtId="0" fontId="0" fillId="0" borderId="43" xfId="0" applyBorder="1"/>
    <xf numFmtId="0" fontId="12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textRotation="90"/>
      <protection hidden="1"/>
    </xf>
    <xf numFmtId="0" fontId="12" fillId="0" borderId="28" xfId="0" applyFont="1" applyBorder="1" applyAlignment="1" applyProtection="1">
      <alignment horizontal="center" textRotation="90"/>
      <protection hidden="1"/>
    </xf>
    <xf numFmtId="0" fontId="12" fillId="0" borderId="32" xfId="0" applyFont="1" applyBorder="1" applyAlignment="1" applyProtection="1">
      <alignment horizontal="center" textRotation="90"/>
      <protection hidden="1"/>
    </xf>
    <xf numFmtId="0" fontId="12" fillId="0" borderId="30" xfId="0" applyFont="1" applyBorder="1" applyAlignment="1" applyProtection="1">
      <alignment horizontal="center" textRotation="90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/>
      <protection hidden="1"/>
    </xf>
    <xf numFmtId="14" fontId="9" fillId="2" borderId="24" xfId="0" applyNumberFormat="1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Alignment="1" applyProtection="1">
      <alignment horizontal="center"/>
      <protection locked="0"/>
    </xf>
    <xf numFmtId="20" fontId="12" fillId="2" borderId="24" xfId="0" applyNumberFormat="1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4" fillId="2" borderId="24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hidden="1"/>
    </xf>
    <xf numFmtId="0" fontId="25" fillId="2" borderId="2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0" fontId="9" fillId="0" borderId="21" xfId="0" applyFont="1" applyBorder="1" applyAlignment="1" applyProtection="1">
      <alignment horizontal="center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/>
      <protection hidden="1"/>
    </xf>
    <xf numFmtId="0" fontId="8" fillId="0" borderId="38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39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8" fillId="0" borderId="57" xfId="0" applyFont="1" applyBorder="1" applyAlignment="1" applyProtection="1">
      <alignment horizontal="center"/>
      <protection hidden="1"/>
    </xf>
    <xf numFmtId="0" fontId="8" fillId="0" borderId="58" xfId="0" applyFont="1" applyBorder="1" applyAlignment="1" applyProtection="1">
      <alignment horizontal="center"/>
      <protection hidden="1"/>
    </xf>
    <xf numFmtId="0" fontId="11" fillId="0" borderId="26" xfId="0" applyFont="1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42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59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textRotation="45"/>
      <protection hidden="1"/>
    </xf>
    <xf numFmtId="0" fontId="10" fillId="0" borderId="34" xfId="0" applyFont="1" applyBorder="1" applyAlignment="1" applyProtection="1">
      <alignment horizontal="center" vertical="center" textRotation="45"/>
      <protection hidden="1"/>
    </xf>
    <xf numFmtId="0" fontId="10" fillId="0" borderId="53" xfId="0" applyFont="1" applyBorder="1" applyAlignment="1" applyProtection="1">
      <alignment horizontal="center" vertical="center" textRotation="45"/>
      <protection hidden="1"/>
    </xf>
    <xf numFmtId="0" fontId="22" fillId="0" borderId="2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0" fontId="25" fillId="0" borderId="20" xfId="0" applyFont="1" applyBorder="1" applyAlignment="1" applyProtection="1">
      <alignment horizontal="center"/>
      <protection hidden="1"/>
    </xf>
    <xf numFmtId="0" fontId="25" fillId="0" borderId="21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23" fillId="0" borderId="4" xfId="0" applyFont="1" applyBorder="1" applyAlignment="1" applyProtection="1">
      <alignment horizontal="center" vertical="center"/>
      <protection hidden="1"/>
    </xf>
    <xf numFmtId="0" fontId="23" fillId="0" borderId="1" xfId="0" applyFont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center" vertical="center"/>
      <protection hidden="1"/>
    </xf>
    <xf numFmtId="0" fontId="23" fillId="0" borderId="42" xfId="0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center" vertical="center"/>
      <protection hidden="1"/>
    </xf>
    <xf numFmtId="0" fontId="23" fillId="0" borderId="59" xfId="0" applyFont="1" applyBorder="1" applyAlignment="1" applyProtection="1">
      <alignment horizontal="center" vertical="center"/>
      <protection hidden="1"/>
    </xf>
    <xf numFmtId="0" fontId="23" fillId="0" borderId="54" xfId="0" applyFont="1" applyBorder="1" applyAlignment="1" applyProtection="1">
      <alignment horizontal="center" vertical="center"/>
      <protection hidden="1"/>
    </xf>
    <xf numFmtId="0" fontId="23" fillId="0" borderId="55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59" xfId="0" applyBorder="1" applyAlignment="1" applyProtection="1">
      <alignment horizontal="center"/>
      <protection hidden="1"/>
    </xf>
    <xf numFmtId="20" fontId="2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43" xfId="0" applyFont="1" applyBorder="1" applyAlignment="1" applyProtection="1">
      <alignment horizontal="center"/>
      <protection hidden="1"/>
    </xf>
    <xf numFmtId="0" fontId="12" fillId="0" borderId="52" xfId="0" applyFont="1" applyBorder="1" applyAlignment="1" applyProtection="1">
      <alignment horizontal="center" textRotation="90"/>
      <protection hidden="1"/>
    </xf>
    <xf numFmtId="0" fontId="12" fillId="0" borderId="59" xfId="0" applyFont="1" applyBorder="1" applyAlignment="1" applyProtection="1">
      <alignment horizontal="center" textRotation="90"/>
      <protection hidden="1"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2" fillId="0" borderId="58" xfId="0" applyFont="1" applyBorder="1" applyAlignment="1" applyProtection="1">
      <alignment horizontal="center" textRotation="90"/>
      <protection hidden="1"/>
    </xf>
    <xf numFmtId="0" fontId="12" fillId="0" borderId="9" xfId="0" applyFont="1" applyBorder="1" applyAlignment="1" applyProtection="1">
      <alignment horizontal="center"/>
      <protection hidden="1"/>
    </xf>
    <xf numFmtId="0" fontId="12" fillId="0" borderId="6" xfId="0" applyFont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23" fillId="0" borderId="66" xfId="0" applyFont="1" applyBorder="1" applyAlignment="1" applyProtection="1">
      <alignment horizontal="center" vertical="center"/>
      <protection hidden="1"/>
    </xf>
    <xf numFmtId="0" fontId="23" fillId="0" borderId="58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20" fontId="8" fillId="0" borderId="23" xfId="0" applyNumberFormat="1" applyFont="1" applyBorder="1" applyAlignment="1">
      <alignment horizontal="center"/>
    </xf>
    <xf numFmtId="20" fontId="8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20" fontId="8" fillId="0" borderId="25" xfId="0" applyNumberFormat="1" applyFont="1" applyBorder="1" applyAlignment="1">
      <alignment horizontal="center"/>
    </xf>
    <xf numFmtId="20" fontId="8" fillId="0" borderId="26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0" fontId="8" fillId="0" borderId="31" xfId="0" applyNumberFormat="1" applyFont="1" applyBorder="1" applyAlignment="1">
      <alignment horizontal="center"/>
    </xf>
    <xf numFmtId="20" fontId="8" fillId="0" borderId="38" xfId="0" applyNumberFormat="1" applyFont="1" applyBorder="1" applyAlignment="1">
      <alignment horizontal="center"/>
    </xf>
    <xf numFmtId="0" fontId="23" fillId="0" borderId="4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23" fillId="0" borderId="5" xfId="0" applyFont="1" applyBorder="1" applyAlignment="1" applyProtection="1">
      <alignment horizontal="center" vertical="center" wrapText="1"/>
      <protection hidden="1"/>
    </xf>
    <xf numFmtId="0" fontId="23" fillId="0" borderId="40" xfId="0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3" fillId="0" borderId="41" xfId="0" applyFont="1" applyBorder="1" applyAlignment="1" applyProtection="1">
      <alignment horizontal="center" vertical="center" wrapText="1"/>
      <protection hidden="1"/>
    </xf>
    <xf numFmtId="0" fontId="23" fillId="0" borderId="42" xfId="0" applyFont="1" applyBorder="1" applyAlignment="1" applyProtection="1">
      <alignment horizontal="center" vertical="center" wrapText="1"/>
      <protection hidden="1"/>
    </xf>
    <xf numFmtId="0" fontId="23" fillId="0" borderId="21" xfId="0" applyFont="1" applyBorder="1" applyAlignment="1" applyProtection="1">
      <alignment horizontal="center" vertical="center" wrapText="1"/>
      <protection hidden="1"/>
    </xf>
    <xf numFmtId="0" fontId="23" fillId="0" borderId="59" xfId="0" applyFont="1" applyBorder="1" applyAlignment="1" applyProtection="1">
      <alignment horizontal="center" vertical="center" wrapText="1"/>
      <protection hidden="1"/>
    </xf>
    <xf numFmtId="0" fontId="9" fillId="0" borderId="4" xfId="0" applyFont="1" applyBorder="1" applyAlignment="1" applyProtection="1">
      <alignment horizontal="center" vertical="center" textRotation="45"/>
      <protection hidden="1"/>
    </xf>
    <xf numFmtId="0" fontId="9" fillId="0" borderId="1" xfId="0" applyFont="1" applyBorder="1" applyAlignment="1" applyProtection="1">
      <alignment horizontal="center" vertical="center" textRotation="45"/>
      <protection hidden="1"/>
    </xf>
    <xf numFmtId="0" fontId="9" fillId="0" borderId="2" xfId="0" applyFont="1" applyBorder="1" applyAlignment="1" applyProtection="1">
      <alignment horizontal="center" vertical="center" textRotation="45"/>
      <protection hidden="1"/>
    </xf>
    <xf numFmtId="0" fontId="9" fillId="0" borderId="40" xfId="0" applyFont="1" applyBorder="1" applyAlignment="1" applyProtection="1">
      <alignment horizontal="center" vertical="center" textRotation="45"/>
      <protection hidden="1"/>
    </xf>
    <xf numFmtId="0" fontId="9" fillId="0" borderId="0" xfId="0" applyFont="1" applyAlignment="1" applyProtection="1">
      <alignment horizontal="center" vertical="center" textRotation="45"/>
      <protection hidden="1"/>
    </xf>
    <xf numFmtId="0" fontId="9" fillId="0" borderId="15" xfId="0" applyFont="1" applyBorder="1" applyAlignment="1" applyProtection="1">
      <alignment horizontal="center" vertical="center" textRotation="45"/>
      <protection hidden="1"/>
    </xf>
    <xf numFmtId="0" fontId="9" fillId="0" borderId="42" xfId="0" applyFont="1" applyBorder="1" applyAlignment="1" applyProtection="1">
      <alignment horizontal="center" vertical="center" textRotation="45"/>
      <protection hidden="1"/>
    </xf>
    <xf numFmtId="0" fontId="9" fillId="0" borderId="21" xfId="0" applyFont="1" applyBorder="1" applyAlignment="1" applyProtection="1">
      <alignment horizontal="center" vertical="center" textRotation="45"/>
      <protection hidden="1"/>
    </xf>
    <xf numFmtId="0" fontId="9" fillId="0" borderId="22" xfId="0" applyFont="1" applyBorder="1" applyAlignment="1" applyProtection="1">
      <alignment horizontal="center" vertical="center" textRotation="45"/>
      <protection hidden="1"/>
    </xf>
    <xf numFmtId="0" fontId="9" fillId="0" borderId="3" xfId="0" applyFont="1" applyBorder="1" applyAlignment="1" applyProtection="1">
      <alignment horizontal="center" vertical="center" textRotation="45"/>
      <protection hidden="1"/>
    </xf>
    <xf numFmtId="0" fontId="9" fillId="0" borderId="16" xfId="0" applyFont="1" applyBorder="1" applyAlignment="1" applyProtection="1">
      <alignment horizontal="center" vertical="center" textRotation="45"/>
      <protection hidden="1"/>
    </xf>
    <xf numFmtId="0" fontId="9" fillId="0" borderId="20" xfId="0" applyFont="1" applyBorder="1" applyAlignment="1" applyProtection="1">
      <alignment horizontal="center" vertical="center" textRotation="45"/>
      <protection hidden="1"/>
    </xf>
    <xf numFmtId="0" fontId="9" fillId="0" borderId="5" xfId="0" applyFont="1" applyBorder="1" applyAlignment="1" applyProtection="1">
      <alignment horizontal="center" vertical="center" textRotation="45"/>
      <protection hidden="1"/>
    </xf>
    <xf numFmtId="0" fontId="9" fillId="0" borderId="41" xfId="0" applyFont="1" applyBorder="1" applyAlignment="1" applyProtection="1">
      <alignment horizontal="center" vertical="center" textRotation="45"/>
      <protection hidden="1"/>
    </xf>
    <xf numFmtId="0" fontId="9" fillId="0" borderId="59" xfId="0" applyFont="1" applyBorder="1" applyAlignment="1" applyProtection="1">
      <alignment horizontal="center" vertical="center" textRotation="45"/>
      <protection hidden="1"/>
    </xf>
    <xf numFmtId="0" fontId="12" fillId="0" borderId="49" xfId="0" applyFont="1" applyBorder="1" applyAlignment="1" applyProtection="1">
      <alignment horizontal="center"/>
      <protection hidden="1"/>
    </xf>
    <xf numFmtId="0" fontId="12" fillId="0" borderId="44" xfId="0" applyFont="1" applyBorder="1" applyAlignment="1" applyProtection="1">
      <alignment horizontal="center"/>
      <protection hidden="1"/>
    </xf>
    <xf numFmtId="0" fontId="12" fillId="0" borderId="34" xfId="0" applyFont="1" applyBorder="1" applyAlignment="1" applyProtection="1">
      <alignment horizont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59" xfId="0" applyFont="1" applyBorder="1" applyAlignment="1" applyProtection="1">
      <alignment horizontal="center" vertical="center"/>
      <protection hidden="1"/>
    </xf>
    <xf numFmtId="0" fontId="22" fillId="0" borderId="65" xfId="0" applyFont="1" applyBorder="1" applyAlignment="1" applyProtection="1">
      <alignment horizontal="center" vertical="center"/>
      <protection hidden="1"/>
    </xf>
    <xf numFmtId="0" fontId="22" fillId="0" borderId="67" xfId="0" applyFont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left" vertical="center"/>
      <protection hidden="1"/>
    </xf>
    <xf numFmtId="0" fontId="8" fillId="0" borderId="24" xfId="0" applyFont="1" applyBorder="1" applyAlignment="1" applyProtection="1">
      <alignment horizontal="left" vertical="center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0" fontId="17" fillId="0" borderId="60" xfId="0" applyFont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18" fillId="0" borderId="42" xfId="0" applyFont="1" applyBorder="1" applyAlignment="1" applyProtection="1">
      <alignment horizontal="left" vertical="center"/>
      <protection hidden="1"/>
    </xf>
    <xf numFmtId="0" fontId="18" fillId="0" borderId="21" xfId="0" applyFont="1" applyBorder="1" applyAlignment="1" applyProtection="1">
      <alignment horizontal="left" vertical="center"/>
      <protection hidden="1"/>
    </xf>
    <xf numFmtId="0" fontId="18" fillId="0" borderId="59" xfId="0" applyFont="1" applyBorder="1" applyAlignment="1" applyProtection="1">
      <alignment horizontal="left" vertical="center"/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8" fillId="0" borderId="26" xfId="0" applyFont="1" applyBorder="1" applyAlignment="1" applyProtection="1">
      <alignment horizontal="left" vertical="center"/>
      <protection hidden="1"/>
    </xf>
    <xf numFmtId="0" fontId="8" fillId="0" borderId="33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17" fillId="0" borderId="9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14" fontId="11" fillId="0" borderId="0" xfId="0" applyNumberFormat="1" applyFont="1" applyAlignment="1" applyProtection="1">
      <alignment horizontal="center" vertical="center"/>
      <protection hidden="1"/>
    </xf>
    <xf numFmtId="20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left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37" xfId="0" applyFont="1" applyBorder="1" applyAlignment="1" applyProtection="1">
      <alignment horizontal="left" vertical="center"/>
      <protection hidden="1"/>
    </xf>
    <xf numFmtId="0" fontId="2" fillId="0" borderId="51" xfId="0" applyFont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 horizontal="left" vertical="center"/>
      <protection hidden="1"/>
    </xf>
    <xf numFmtId="0" fontId="2" fillId="0" borderId="53" xfId="0" applyFont="1" applyBorder="1" applyAlignment="1" applyProtection="1">
      <alignment horizontal="left" vertical="center"/>
      <protection hidden="1"/>
    </xf>
    <xf numFmtId="0" fontId="2" fillId="0" borderId="50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1" fillId="0" borderId="4" xfId="0" applyFont="1" applyBorder="1" applyAlignment="1" applyProtection="1">
      <alignment horizontal="center" vertical="center" wrapText="1" shrinkToFi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4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42" xfId="0" applyFont="1" applyBorder="1" applyAlignment="1" applyProtection="1">
      <alignment vertical="center"/>
      <protection hidden="1"/>
    </xf>
    <xf numFmtId="0" fontId="17" fillId="0" borderId="21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left" vertical="center"/>
      <protection hidden="1"/>
    </xf>
    <xf numFmtId="0" fontId="7" fillId="0" borderId="24" xfId="0" applyFont="1" applyBorder="1" applyAlignment="1" applyProtection="1">
      <alignment horizontal="left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2" fillId="0" borderId="38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27" xfId="0" applyFont="1" applyBorder="1" applyAlignment="1" applyProtection="1">
      <alignment horizontal="left" vertical="center"/>
      <protection hidden="1"/>
    </xf>
    <xf numFmtId="0" fontId="7" fillId="0" borderId="28" xfId="0" applyFont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49" fontId="2" fillId="0" borderId="44" xfId="0" applyNumberFormat="1" applyFont="1" applyBorder="1" applyAlignment="1" applyProtection="1">
      <alignment horizontal="center" vertical="center"/>
      <protection hidden="1"/>
    </xf>
    <xf numFmtId="49" fontId="2" fillId="0" borderId="46" xfId="0" applyNumberFormat="1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horizontal="center" vertical="center"/>
      <protection hidden="1"/>
    </xf>
    <xf numFmtId="49" fontId="2" fillId="0" borderId="61" xfId="0" applyNumberFormat="1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0" fontId="32" fillId="0" borderId="49" xfId="0" applyFont="1" applyBorder="1" applyAlignment="1" applyProtection="1">
      <alignment horizontal="center" vertical="center"/>
      <protection hidden="1"/>
    </xf>
    <xf numFmtId="0" fontId="32" fillId="0" borderId="44" xfId="0" applyFont="1" applyBorder="1" applyAlignment="1" applyProtection="1">
      <alignment horizontal="center" vertical="center"/>
      <protection hidden="1"/>
    </xf>
    <xf numFmtId="0" fontId="32" fillId="0" borderId="34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left" vertical="center"/>
      <protection hidden="1"/>
    </xf>
    <xf numFmtId="0" fontId="20" fillId="0" borderId="24" xfId="0" applyFont="1" applyBorder="1" applyAlignment="1" applyProtection="1">
      <alignment horizontal="left" vertical="center"/>
      <protection hidden="1"/>
    </xf>
    <xf numFmtId="0" fontId="20" fillId="0" borderId="44" xfId="0" applyFont="1" applyBorder="1" applyAlignment="1" applyProtection="1">
      <alignment horizontal="left" vertical="center"/>
      <protection hidden="1"/>
    </xf>
    <xf numFmtId="0" fontId="20" fillId="0" borderId="34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8" fillId="0" borderId="32" xfId="0" applyFont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49" fontId="6" fillId="0" borderId="8" xfId="0" applyNumberFormat="1" applyFont="1" applyBorder="1" applyAlignment="1" applyProtection="1">
      <alignment horizontal="center" vertical="center" wrapText="1" shrinkToFit="1"/>
      <protection hidden="1"/>
    </xf>
    <xf numFmtId="49" fontId="6" fillId="0" borderId="10" xfId="0" applyNumberFormat="1" applyFont="1" applyBorder="1" applyAlignment="1" applyProtection="1">
      <alignment horizontal="center" vertical="center" wrapText="1" shrinkToFit="1"/>
      <protection hidden="1"/>
    </xf>
    <xf numFmtId="0" fontId="8" fillId="0" borderId="18" xfId="0" applyFont="1" applyBorder="1" applyAlignment="1" applyProtection="1">
      <alignment horizontal="left" vertical="center" wrapText="1"/>
      <protection hidden="1"/>
    </xf>
    <xf numFmtId="0" fontId="12" fillId="0" borderId="18" xfId="0" applyFont="1" applyBorder="1" applyAlignment="1" applyProtection="1">
      <alignment horizontal="left" vertical="top" wrapText="1"/>
      <protection hidden="1"/>
    </xf>
    <xf numFmtId="0" fontId="12" fillId="0" borderId="43" xfId="0" applyFont="1" applyBorder="1" applyAlignment="1" applyProtection="1">
      <alignment horizontal="left" vertical="top" wrapText="1"/>
      <protection hidden="1"/>
    </xf>
    <xf numFmtId="49" fontId="6" fillId="0" borderId="7" xfId="0" applyNumberFormat="1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left" vertical="center"/>
      <protection hidden="1"/>
    </xf>
    <xf numFmtId="0" fontId="17" fillId="0" borderId="7" xfId="0" applyFont="1" applyBorder="1" applyAlignment="1" applyProtection="1">
      <alignment horizontal="left" vertical="center"/>
      <protection hidden="1"/>
    </xf>
    <xf numFmtId="0" fontId="17" fillId="0" borderId="9" xfId="0" applyFont="1" applyBorder="1" applyAlignment="1" applyProtection="1">
      <alignment horizontal="left" vertical="center"/>
      <protection hidden="1"/>
    </xf>
    <xf numFmtId="49" fontId="6" fillId="0" borderId="24" xfId="0" applyNumberFormat="1" applyFont="1" applyBorder="1" applyAlignment="1" applyProtection="1">
      <alignment horizontal="center" vertical="center" wrapText="1" shrinkToFit="1"/>
      <protection hidden="1"/>
    </xf>
    <xf numFmtId="49" fontId="6" fillId="0" borderId="32" xfId="0" applyNumberFormat="1" applyFont="1" applyBorder="1" applyAlignment="1" applyProtection="1">
      <alignment horizontal="center" vertical="center" wrapText="1" shrinkToFit="1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8" fillId="0" borderId="52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43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49" fontId="14" fillId="0" borderId="14" xfId="0" applyNumberFormat="1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center" vertical="center" textRotation="90"/>
      <protection hidden="1"/>
    </xf>
    <xf numFmtId="0" fontId="16" fillId="0" borderId="63" xfId="0" applyFont="1" applyBorder="1" applyAlignment="1" applyProtection="1">
      <alignment horizontal="center" vertical="center" textRotation="90"/>
      <protection hidden="1"/>
    </xf>
    <xf numFmtId="0" fontId="16" fillId="0" borderId="64" xfId="0" applyFont="1" applyBorder="1" applyAlignment="1" applyProtection="1">
      <alignment horizontal="center" vertical="center" textRotation="90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center" vertical="center" wrapText="1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33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left" vertical="center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44" xfId="0" applyFont="1" applyBorder="1" applyAlignment="1" applyProtection="1">
      <alignment horizontal="left" vertical="center"/>
      <protection locked="0"/>
    </xf>
    <xf numFmtId="0" fontId="20" fillId="0" borderId="34" xfId="0" applyFont="1" applyBorder="1" applyAlignment="1" applyProtection="1">
      <alignment horizontal="left" vertical="center"/>
      <protection locked="0"/>
    </xf>
    <xf numFmtId="0" fontId="18" fillId="0" borderId="49" xfId="0" applyFont="1" applyBorder="1" applyAlignment="1" applyProtection="1">
      <alignment horizontal="left" vertical="center"/>
      <protection hidden="1"/>
    </xf>
    <xf numFmtId="0" fontId="18" fillId="0" borderId="44" xfId="0" applyFont="1" applyBorder="1" applyAlignment="1" applyProtection="1">
      <alignment horizontal="left" vertical="center"/>
      <protection hidden="1"/>
    </xf>
    <xf numFmtId="0" fontId="18" fillId="0" borderId="46" xfId="0" applyFont="1" applyBorder="1" applyAlignment="1" applyProtection="1">
      <alignment horizontal="lef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 vertical="center" wrapText="1"/>
    </xf>
    <xf numFmtId="0" fontId="34" fillId="0" borderId="0" xfId="0" applyFont="1"/>
    <xf numFmtId="14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36" fillId="3" borderId="45" xfId="0" applyFont="1" applyFill="1" applyBorder="1" applyAlignment="1">
      <alignment horizontal="center"/>
    </xf>
    <xf numFmtId="0" fontId="36" fillId="3" borderId="34" xfId="0" applyFont="1" applyFill="1" applyBorder="1" applyAlignment="1">
      <alignment horizontal="center"/>
    </xf>
    <xf numFmtId="0" fontId="36" fillId="4" borderId="45" xfId="0" applyFont="1" applyFill="1" applyBorder="1" applyAlignment="1">
      <alignment horizontal="center"/>
    </xf>
    <xf numFmtId="0" fontId="36" fillId="4" borderId="3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24" xfId="0" applyFont="1" applyBorder="1" applyAlignment="1">
      <alignment horizont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38100</xdr:colOff>
      <xdr:row>34</xdr:row>
      <xdr:rowOff>28575</xdr:rowOff>
    </xdr:from>
    <xdr:to>
      <xdr:col>57</xdr:col>
      <xdr:colOff>561975</xdr:colOff>
      <xdr:row>34</xdr:row>
      <xdr:rowOff>238125</xdr:rowOff>
    </xdr:to>
    <xdr:sp macro="" textlink="">
      <xdr:nvSpPr>
        <xdr:cNvPr id="2068" name="WordArt 20">
          <a:extLst>
            <a:ext uri="{FF2B5EF4-FFF2-40B4-BE49-F238E27FC236}">
              <a16:creationId xmlns:a16="http://schemas.microsoft.com/office/drawing/2014/main" id="{00000000-0008-0000-0200-0000140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411075" y="8448675"/>
          <a:ext cx="0" cy="20955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cs-CZ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Arial Black"/>
            </a:rPr>
            <a:t>Autor: Martin Kopecký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8</xdr:row>
      <xdr:rowOff>1428750</xdr:rowOff>
    </xdr:from>
    <xdr:to>
      <xdr:col>0</xdr:col>
      <xdr:colOff>9667875</xdr:colOff>
      <xdr:row>8</xdr:row>
      <xdr:rowOff>1914525</xdr:rowOff>
    </xdr:to>
    <xdr:sp macro="" textlink="">
      <xdr:nvSpPr>
        <xdr:cNvPr id="3519" name="Šipka doprava 1">
          <a:extLst>
            <a:ext uri="{FF2B5EF4-FFF2-40B4-BE49-F238E27FC236}">
              <a16:creationId xmlns:a16="http://schemas.microsoft.com/office/drawing/2014/main" id="{00000000-0008-0000-0500-0000BF0D0000}"/>
            </a:ext>
          </a:extLst>
        </xdr:cNvPr>
        <xdr:cNvSpPr>
          <a:spLocks noChangeArrowheads="1"/>
        </xdr:cNvSpPr>
      </xdr:nvSpPr>
      <xdr:spPr bwMode="auto">
        <a:xfrm>
          <a:off x="571500" y="26879550"/>
          <a:ext cx="9096375" cy="485775"/>
        </a:xfrm>
        <a:prstGeom prst="rightArrow">
          <a:avLst>
            <a:gd name="adj1" fmla="val 50000"/>
            <a:gd name="adj2" fmla="val 49848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609600</xdr:colOff>
      <xdr:row>9</xdr:row>
      <xdr:rowOff>1600200</xdr:rowOff>
    </xdr:from>
    <xdr:to>
      <xdr:col>0</xdr:col>
      <xdr:colOff>9705975</xdr:colOff>
      <xdr:row>9</xdr:row>
      <xdr:rowOff>2085975</xdr:rowOff>
    </xdr:to>
    <xdr:sp macro="" textlink="">
      <xdr:nvSpPr>
        <xdr:cNvPr id="3520" name="Šipka doprava 7">
          <a:extLst>
            <a:ext uri="{FF2B5EF4-FFF2-40B4-BE49-F238E27FC236}">
              <a16:creationId xmlns:a16="http://schemas.microsoft.com/office/drawing/2014/main" id="{00000000-0008-0000-0500-0000C00D0000}"/>
            </a:ext>
          </a:extLst>
        </xdr:cNvPr>
        <xdr:cNvSpPr>
          <a:spLocks noChangeArrowheads="1"/>
        </xdr:cNvSpPr>
      </xdr:nvSpPr>
      <xdr:spPr bwMode="auto">
        <a:xfrm>
          <a:off x="609600" y="30232350"/>
          <a:ext cx="9096375" cy="485775"/>
        </a:xfrm>
        <a:prstGeom prst="rightArrow">
          <a:avLst>
            <a:gd name="adj1" fmla="val 50000"/>
            <a:gd name="adj2" fmla="val 49848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10</xdr:row>
      <xdr:rowOff>1438275</xdr:rowOff>
    </xdr:from>
    <xdr:to>
      <xdr:col>0</xdr:col>
      <xdr:colOff>9677400</xdr:colOff>
      <xdr:row>10</xdr:row>
      <xdr:rowOff>1924050</xdr:rowOff>
    </xdr:to>
    <xdr:sp macro="" textlink="">
      <xdr:nvSpPr>
        <xdr:cNvPr id="3521" name="Šipka doprava 8">
          <a:extLst>
            <a:ext uri="{FF2B5EF4-FFF2-40B4-BE49-F238E27FC236}">
              <a16:creationId xmlns:a16="http://schemas.microsoft.com/office/drawing/2014/main" id="{00000000-0008-0000-0500-0000C10D0000}"/>
            </a:ext>
          </a:extLst>
        </xdr:cNvPr>
        <xdr:cNvSpPr>
          <a:spLocks noChangeArrowheads="1"/>
        </xdr:cNvSpPr>
      </xdr:nvSpPr>
      <xdr:spPr bwMode="auto">
        <a:xfrm rot="10800000">
          <a:off x="581025" y="33251775"/>
          <a:ext cx="9096375" cy="485775"/>
        </a:xfrm>
        <a:prstGeom prst="rightArrow">
          <a:avLst>
            <a:gd name="adj1" fmla="val 50000"/>
            <a:gd name="adj2" fmla="val 49848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581025</xdr:colOff>
      <xdr:row>11</xdr:row>
      <xdr:rowOff>1600200</xdr:rowOff>
    </xdr:from>
    <xdr:to>
      <xdr:col>0</xdr:col>
      <xdr:colOff>9677400</xdr:colOff>
      <xdr:row>11</xdr:row>
      <xdr:rowOff>2085975</xdr:rowOff>
    </xdr:to>
    <xdr:sp macro="" textlink="">
      <xdr:nvSpPr>
        <xdr:cNvPr id="3522" name="Šipka doprava 14">
          <a:extLst>
            <a:ext uri="{FF2B5EF4-FFF2-40B4-BE49-F238E27FC236}">
              <a16:creationId xmlns:a16="http://schemas.microsoft.com/office/drawing/2014/main" id="{00000000-0008-0000-0500-0000C20D0000}"/>
            </a:ext>
          </a:extLst>
        </xdr:cNvPr>
        <xdr:cNvSpPr>
          <a:spLocks noChangeArrowheads="1"/>
        </xdr:cNvSpPr>
      </xdr:nvSpPr>
      <xdr:spPr bwMode="auto">
        <a:xfrm rot="10800000">
          <a:off x="581025" y="36595050"/>
          <a:ext cx="9096375" cy="485775"/>
        </a:xfrm>
        <a:prstGeom prst="rightArrow">
          <a:avLst>
            <a:gd name="adj1" fmla="val 50000"/>
            <a:gd name="adj2" fmla="val 49848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22</xdr:col>
          <xdr:colOff>0</xdr:colOff>
          <xdr:row>13</xdr:row>
          <xdr:rowOff>123825</xdr:rowOff>
        </xdr:to>
        <xdr:pic>
          <xdr:nvPicPr>
            <xdr:cNvPr id="12423" name="Obrázek 4">
              <a:extLst>
                <a:ext uri="{FF2B5EF4-FFF2-40B4-BE49-F238E27FC236}">
                  <a16:creationId xmlns:a16="http://schemas.microsoft.com/office/drawing/2014/main" id="{86F9E01E-A783-C350-883D-AD40852C94B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(4) vstupní data '!$H$1:$AE$7" spid="_x0000_s124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95300"/>
              <a:ext cx="5448300" cy="1743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22</xdr:col>
          <xdr:colOff>19050</xdr:colOff>
          <xdr:row>31</xdr:row>
          <xdr:rowOff>28575</xdr:rowOff>
        </xdr:to>
        <xdr:pic>
          <xdr:nvPicPr>
            <xdr:cNvPr id="12424" name="Obrázek 15">
              <a:extLst>
                <a:ext uri="{FF2B5EF4-FFF2-40B4-BE49-F238E27FC236}">
                  <a16:creationId xmlns:a16="http://schemas.microsoft.com/office/drawing/2014/main" id="{CD0E3A76-6B88-8507-A84D-8127CD31324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(4) vstupní data '!$H$14:$AC$24" spid="_x0000_s124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276475"/>
              <a:ext cx="5467350" cy="2781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>
      <selection activeCell="L3" sqref="L3"/>
    </sheetView>
  </sheetViews>
  <sheetFormatPr defaultRowHeight="12.75" x14ac:dyDescent="0.2"/>
  <cols>
    <col min="1" max="16384" width="9.140625" style="53"/>
  </cols>
  <sheetData>
    <row r="1" spans="1:11" x14ac:dyDescent="0.2">
      <c r="A1" s="150" t="s">
        <v>122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1:1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2.75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1:11" ht="12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ht="12.75" customHeight="1" x14ac:dyDescent="0.2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2.75" customHeight="1" x14ac:dyDescent="0.2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</row>
    <row r="9" spans="1:11" ht="12.75" customHeight="1" x14ac:dyDescent="0.2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12.75" customHeight="1" x14ac:dyDescent="0.2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:11" ht="12.75" customHeight="1" x14ac:dyDescent="0.2">
      <c r="A11" s="150"/>
      <c r="B11" s="150"/>
      <c r="C11" s="150"/>
      <c r="D11" s="150"/>
      <c r="E11" s="150"/>
      <c r="F11" s="150"/>
      <c r="G11" s="150"/>
      <c r="H11" s="150"/>
      <c r="I11" s="150"/>
      <c r="J11" s="150"/>
      <c r="K11" s="150"/>
    </row>
    <row r="12" spans="1:11" ht="12.75" customHeight="1" x14ac:dyDescent="0.2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ht="12.75" customHeight="1" x14ac:dyDescent="0.2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</row>
    <row r="14" spans="1:11" ht="12.75" customHeight="1" x14ac:dyDescent="0.2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</row>
    <row r="15" spans="1:11" ht="12.75" customHeight="1" x14ac:dyDescent="0.2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</row>
    <row r="16" spans="1:11" ht="12.75" customHeight="1" x14ac:dyDescent="0.2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</row>
    <row r="17" spans="1:11" ht="12.75" customHeight="1" x14ac:dyDescent="0.2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</row>
    <row r="18" spans="1:11" ht="12.75" customHeight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ht="12.75" customHeight="1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1" ht="12.75" customHeight="1" x14ac:dyDescent="0.2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1" ht="12.75" customHeight="1" x14ac:dyDescent="0.2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1:11" ht="12.75" customHeight="1" x14ac:dyDescent="0.2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1:11" ht="12.75" customHeight="1" x14ac:dyDescent="0.2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1" ht="12.75" customHeight="1" x14ac:dyDescent="0.2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</row>
    <row r="25" spans="1:11" ht="12.75" customHeight="1" x14ac:dyDescent="0.2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ht="12.75" customHeight="1" x14ac:dyDescent="0.2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</row>
    <row r="27" spans="1:11" ht="12.75" customHeight="1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 ht="12.75" customHeight="1" x14ac:dyDescent="0.2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1:11" ht="12.75" customHeight="1" x14ac:dyDescent="0.2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ht="12.75" customHeight="1" x14ac:dyDescent="0.2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</row>
    <row r="31" spans="1:11" ht="12.75" customHeight="1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</row>
    <row r="32" spans="1:11" ht="12.75" customHeight="1" x14ac:dyDescent="0.2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spans="1:11" ht="12.75" customHeight="1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</row>
    <row r="34" spans="1:11" ht="12.75" customHeight="1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12.75" customHeight="1" x14ac:dyDescent="0.2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</row>
    <row r="36" spans="1:11" ht="12.75" customHeight="1" x14ac:dyDescent="0.2">
      <c r="A36" s="150"/>
      <c r="B36" s="150"/>
      <c r="C36" s="150"/>
      <c r="D36" s="150"/>
      <c r="E36" s="150"/>
      <c r="F36" s="150"/>
      <c r="G36" s="150"/>
      <c r="H36" s="150"/>
      <c r="I36" s="150"/>
      <c r="J36" s="150"/>
      <c r="K36" s="150"/>
    </row>
    <row r="37" spans="1:11" ht="12.75" customHeight="1" x14ac:dyDescent="0.2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</row>
    <row r="38" spans="1:11" ht="12.75" customHeight="1" x14ac:dyDescent="0.2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</row>
    <row r="39" spans="1:11" ht="12.75" customHeight="1" x14ac:dyDescent="0.2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</row>
    <row r="40" spans="1:11" ht="12.75" customHeight="1" x14ac:dyDescent="0.2">
      <c r="A40" s="150"/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2.75" customHeight="1" x14ac:dyDescent="0.2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</row>
    <row r="42" spans="1:11" ht="12.75" customHeight="1" x14ac:dyDescent="0.2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</row>
    <row r="43" spans="1:11" ht="12.75" customHeight="1" x14ac:dyDescent="0.2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ht="12.75" customHeight="1" x14ac:dyDescent="0.2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5" spans="1:11" ht="12.75" customHeight="1" x14ac:dyDescent="0.2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150"/>
    </row>
    <row r="46" spans="1:11" ht="12.75" customHeight="1" x14ac:dyDescent="0.2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150"/>
    </row>
    <row r="47" spans="1:11" ht="12.75" customHeight="1" x14ac:dyDescent="0.2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  <row r="48" spans="1:11" ht="12.75" customHeight="1" x14ac:dyDescent="0.2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</row>
    <row r="49" spans="1:11" ht="12.75" customHeight="1" x14ac:dyDescent="0.2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spans="1:11" ht="12.75" customHeight="1" x14ac:dyDescent="0.2">
      <c r="A50" s="150"/>
      <c r="B50" s="150"/>
      <c r="C50" s="150"/>
      <c r="D50" s="150"/>
      <c r="E50" s="150"/>
      <c r="F50" s="150"/>
      <c r="G50" s="150"/>
      <c r="H50" s="150"/>
      <c r="I50" s="150"/>
      <c r="J50" s="150"/>
      <c r="K50" s="150"/>
    </row>
    <row r="51" spans="1:11" ht="12.75" customHeight="1" x14ac:dyDescent="0.2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</row>
    <row r="52" spans="1:11" ht="12.75" customHeight="1" x14ac:dyDescent="0.2">
      <c r="A52" s="150"/>
      <c r="B52" s="150"/>
      <c r="C52" s="150"/>
      <c r="D52" s="150"/>
      <c r="E52" s="150"/>
      <c r="F52" s="150"/>
      <c r="G52" s="150"/>
      <c r="H52" s="150"/>
      <c r="I52" s="150"/>
      <c r="J52" s="150"/>
      <c r="K52" s="150"/>
    </row>
    <row r="53" spans="1:11" ht="12.75" customHeight="1" x14ac:dyDescent="0.2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</row>
    <row r="54" spans="1:11" ht="12.75" customHeight="1" x14ac:dyDescent="0.2">
      <c r="A54" s="150"/>
      <c r="B54" s="150"/>
      <c r="C54" s="150"/>
      <c r="D54" s="150"/>
      <c r="E54" s="150"/>
      <c r="F54" s="150"/>
      <c r="G54" s="150"/>
      <c r="H54" s="150"/>
      <c r="I54" s="150"/>
      <c r="J54" s="150"/>
      <c r="K54" s="150"/>
    </row>
    <row r="55" spans="1:11" ht="12.75" customHeight="1" x14ac:dyDescent="0.2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</row>
    <row r="56" spans="1:11" ht="12.75" customHeight="1" x14ac:dyDescent="0.2">
      <c r="A56" s="150"/>
      <c r="B56" s="150"/>
      <c r="C56" s="150"/>
      <c r="D56" s="150"/>
      <c r="E56" s="150"/>
      <c r="F56" s="150"/>
      <c r="G56" s="150"/>
      <c r="H56" s="150"/>
      <c r="I56" s="150"/>
      <c r="J56" s="150"/>
      <c r="K56" s="150"/>
    </row>
  </sheetData>
  <sheetProtection password="821F" sheet="1" objects="1" scenarios="1" selectLockedCells="1"/>
  <customSheetViews>
    <customSheetView guid="{666E3858-43CD-44E4-9130-FF04E62DFC2C}" showPageBreaks="1" showRuler="0">
      <selection activeCell="L37" sqref="L37"/>
      <pageMargins left="0.24" right="0.25" top="0.984251969" bottom="0.984251969" header="0.4921259845" footer="0.4921259845"/>
      <pageSetup paperSize="9" orientation="portrait" r:id="rId1"/>
      <headerFooter alignWithMargins="0"/>
    </customSheetView>
    <customSheetView guid="{AAB9B74B-855D-46E5-B0DC-C87FF4C78202}" topLeftCell="A16">
      <selection activeCell="A57" sqref="A57"/>
      <pageMargins left="0.24" right="0.25" top="0.984251969" bottom="0.984251969" header="0.4921259845" footer="0.4921259845"/>
      <pageSetup paperSize="9" orientation="portrait" r:id="rId2"/>
      <headerFooter alignWithMargins="0"/>
    </customSheetView>
  </customSheetViews>
  <mergeCells count="1">
    <mergeCell ref="A1:K56"/>
  </mergeCells>
  <phoneticPr fontId="0" type="noConversion"/>
  <pageMargins left="0.24" right="0.25" top="0.984251969" bottom="0.984251969" header="0.4921259845" footer="0.492125984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3"/>
  <sheetViews>
    <sheetView workbookViewId="0">
      <selection activeCell="A2" sqref="A2"/>
    </sheetView>
  </sheetViews>
  <sheetFormatPr defaultRowHeight="18" x14ac:dyDescent="0.25"/>
  <cols>
    <col min="1" max="1" width="100.85546875" style="55" customWidth="1"/>
    <col min="2" max="16384" width="9.140625" style="55"/>
  </cols>
  <sheetData>
    <row r="1" spans="1:1" ht="30" customHeight="1" x14ac:dyDescent="0.25">
      <c r="A1" s="54" t="s">
        <v>123</v>
      </c>
    </row>
    <row r="2" spans="1:1" ht="30" customHeight="1" x14ac:dyDescent="0.25"/>
    <row r="3" spans="1:1" ht="30" customHeight="1" x14ac:dyDescent="0.25">
      <c r="A3" s="55" t="s">
        <v>92</v>
      </c>
    </row>
    <row r="4" spans="1:1" ht="30" customHeight="1" x14ac:dyDescent="0.25">
      <c r="A4" s="55" t="s">
        <v>93</v>
      </c>
    </row>
    <row r="5" spans="1:1" ht="30" customHeight="1" x14ac:dyDescent="0.25">
      <c r="A5" s="55" t="s">
        <v>94</v>
      </c>
    </row>
    <row r="6" spans="1:1" ht="30" customHeight="1" x14ac:dyDescent="0.25">
      <c r="A6" s="55" t="s">
        <v>114</v>
      </c>
    </row>
    <row r="7" spans="1:1" ht="30" customHeight="1" x14ac:dyDescent="0.25"/>
    <row r="8" spans="1:1" ht="30" customHeight="1" x14ac:dyDescent="0.25"/>
    <row r="9" spans="1:1" ht="30" customHeight="1" x14ac:dyDescent="0.25">
      <c r="A9" s="55" t="s">
        <v>95</v>
      </c>
    </row>
    <row r="10" spans="1:1" ht="30" customHeight="1" x14ac:dyDescent="0.25">
      <c r="A10" s="55" t="s">
        <v>96</v>
      </c>
    </row>
    <row r="11" spans="1:1" ht="30" customHeight="1" x14ac:dyDescent="0.25">
      <c r="A11" s="55" t="s">
        <v>97</v>
      </c>
    </row>
    <row r="12" spans="1:1" ht="30" customHeight="1" x14ac:dyDescent="0.25">
      <c r="A12" s="55" t="s">
        <v>98</v>
      </c>
    </row>
    <row r="13" spans="1:1" ht="30" customHeight="1" x14ac:dyDescent="0.25">
      <c r="A13" s="55" t="s">
        <v>99</v>
      </c>
    </row>
    <row r="14" spans="1:1" ht="30" customHeight="1" x14ac:dyDescent="0.25">
      <c r="A14" s="55" t="s">
        <v>100</v>
      </c>
    </row>
    <row r="15" spans="1:1" ht="30" customHeight="1" x14ac:dyDescent="0.25">
      <c r="A15" s="55" t="s">
        <v>101</v>
      </c>
    </row>
    <row r="16" spans="1:1" ht="30" customHeight="1" x14ac:dyDescent="0.25">
      <c r="A16" s="55" t="s">
        <v>102</v>
      </c>
    </row>
    <row r="17" spans="1:1" ht="30" customHeight="1" x14ac:dyDescent="0.25">
      <c r="A17" s="55" t="s">
        <v>103</v>
      </c>
    </row>
    <row r="18" spans="1:1" ht="30" customHeight="1" x14ac:dyDescent="0.25">
      <c r="A18" s="55" t="s">
        <v>104</v>
      </c>
    </row>
    <row r="19" spans="1:1" ht="30" customHeight="1" x14ac:dyDescent="0.25"/>
    <row r="20" spans="1:1" ht="30" customHeight="1" x14ac:dyDescent="0.25"/>
    <row r="21" spans="1:1" ht="30" customHeight="1" x14ac:dyDescent="0.25"/>
    <row r="22" spans="1:1" ht="30" customHeight="1" x14ac:dyDescent="0.25"/>
    <row r="23" spans="1:1" ht="30" customHeight="1" x14ac:dyDescent="0.25"/>
    <row r="24" spans="1:1" ht="30" customHeight="1" x14ac:dyDescent="0.25"/>
    <row r="25" spans="1:1" ht="30" customHeight="1" x14ac:dyDescent="0.25"/>
    <row r="26" spans="1:1" ht="30" customHeight="1" x14ac:dyDescent="0.25"/>
    <row r="27" spans="1:1" ht="30" customHeight="1" x14ac:dyDescent="0.25"/>
    <row r="28" spans="1:1" ht="30" customHeight="1" x14ac:dyDescent="0.25"/>
    <row r="29" spans="1:1" ht="30" customHeight="1" x14ac:dyDescent="0.25"/>
    <row r="30" spans="1:1" ht="30" customHeight="1" x14ac:dyDescent="0.25"/>
    <row r="31" spans="1:1" ht="30" customHeight="1" x14ac:dyDescent="0.25"/>
    <row r="32" spans="1: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</sheetData>
  <sheetProtection password="821F" sheet="1" objects="1" scenarios="1" selectLockedCells="1"/>
  <customSheetViews>
    <customSheetView guid="{AAB9B74B-855D-46E5-B0DC-C87FF4C78202}">
      <selection activeCell="A26" sqref="A26"/>
      <pageMargins left="0.24" right="0.24" top="0.49" bottom="0.49" header="0.4921259845" footer="0.4921259845"/>
      <pageSetup paperSize="9" orientation="portrait" r:id="rId1"/>
      <headerFooter alignWithMargins="0"/>
    </customSheetView>
  </customSheetViews>
  <phoneticPr fontId="0" type="noConversion"/>
  <pageMargins left="0.24" right="0.24" top="0.49" bottom="0.4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36"/>
  <sheetViews>
    <sheetView tabSelected="1" zoomScaleNormal="100" workbookViewId="0">
      <selection activeCell="C17" sqref="C17:D17"/>
    </sheetView>
  </sheetViews>
  <sheetFormatPr defaultRowHeight="12.75" x14ac:dyDescent="0.2"/>
  <cols>
    <col min="1" max="6" width="15.7109375" style="29" customWidth="1"/>
    <col min="7" max="7" width="2.7109375" style="29" customWidth="1"/>
    <col min="8" max="31" width="3.7109375" style="29" customWidth="1"/>
    <col min="32" max="32" width="5.42578125" style="29" hidden="1" customWidth="1"/>
    <col min="33" max="34" width="1.7109375" style="29" hidden="1" customWidth="1"/>
    <col min="35" max="45" width="2.85546875" style="29" hidden="1" customWidth="1"/>
    <col min="46" max="46" width="10.5703125" style="29" hidden="1" customWidth="1"/>
    <col min="47" max="47" width="1.7109375" style="29" hidden="1" customWidth="1"/>
    <col min="48" max="48" width="2.85546875" style="29" hidden="1" customWidth="1"/>
    <col min="49" max="49" width="12" style="29" hidden="1" customWidth="1"/>
    <col min="50" max="58" width="2.85546875" style="29" hidden="1" customWidth="1"/>
    <col min="59" max="80" width="2.85546875" style="29" customWidth="1"/>
    <col min="81" max="16384" width="9.140625" style="29"/>
  </cols>
  <sheetData>
    <row r="1" spans="1:33" ht="20.100000000000001" customHeight="1" x14ac:dyDescent="0.2">
      <c r="A1" s="170"/>
      <c r="B1" s="173" t="s">
        <v>126</v>
      </c>
      <c r="C1" s="173"/>
      <c r="D1" s="173"/>
      <c r="E1" s="173"/>
      <c r="H1" s="180" t="s">
        <v>16</v>
      </c>
      <c r="I1" s="181"/>
      <c r="J1" s="181"/>
      <c r="K1" s="181"/>
      <c r="L1" s="181"/>
      <c r="M1" s="181"/>
      <c r="N1" s="181"/>
      <c r="O1" s="181"/>
      <c r="P1" s="183"/>
      <c r="Q1" s="180" t="s">
        <v>9</v>
      </c>
      <c r="R1" s="181"/>
      <c r="S1" s="181" t="s">
        <v>10</v>
      </c>
      <c r="T1" s="181"/>
      <c r="U1" s="24"/>
      <c r="V1" s="181" t="s">
        <v>11</v>
      </c>
      <c r="W1" s="181"/>
      <c r="X1" s="181" t="s">
        <v>12</v>
      </c>
      <c r="Y1" s="181"/>
      <c r="Z1" s="181" t="s">
        <v>13</v>
      </c>
      <c r="AA1" s="181"/>
      <c r="AB1" s="181" t="s">
        <v>14</v>
      </c>
      <c r="AC1" s="181"/>
      <c r="AD1" s="181" t="s">
        <v>15</v>
      </c>
      <c r="AE1" s="183"/>
      <c r="AF1" s="170"/>
      <c r="AG1" s="170"/>
    </row>
    <row r="2" spans="1:33" ht="20.100000000000001" customHeight="1" x14ac:dyDescent="0.2">
      <c r="A2" s="170"/>
      <c r="B2" s="173"/>
      <c r="C2" s="173"/>
      <c r="D2" s="173"/>
      <c r="E2" s="173"/>
      <c r="H2" s="25">
        <v>1</v>
      </c>
      <c r="I2" s="171" t="str">
        <f>C17</f>
        <v>Střešovice B</v>
      </c>
      <c r="J2" s="171"/>
      <c r="K2" s="171"/>
      <c r="L2" s="171"/>
      <c r="M2" s="171" t="str">
        <f>C20</f>
        <v>Orion B</v>
      </c>
      <c r="N2" s="171"/>
      <c r="O2" s="171"/>
      <c r="P2" s="184"/>
      <c r="Q2" s="25">
        <f t="shared" ref="Q2:Q7" si="0">IF(V2&gt;W2,1,0)+IF(X2&gt;Y2,1,0)+IF(Z2&gt;AA2,1,0)+IF(AB2&gt;AC2,1,0)+IF(AD2&gt;AE2,1,0)</f>
        <v>0</v>
      </c>
      <c r="R2" s="26">
        <f t="shared" ref="R2:R7" si="1">IF(W2&gt;V2,1,0)+IF(Y2&gt;X2,1,0)+IF(AA2&gt;Z2,1,0)+IF(AC2&gt;AB2,1,0)+IF(AE2&gt;AD2,1,0)</f>
        <v>0</v>
      </c>
      <c r="S2" s="26">
        <f t="shared" ref="S2:T7" si="2">V2+X2+Z2+AB2+AD2</f>
        <v>0</v>
      </c>
      <c r="T2" s="26">
        <f t="shared" si="2"/>
        <v>0</v>
      </c>
      <c r="U2" s="185"/>
      <c r="V2" s="48"/>
      <c r="W2" s="48"/>
      <c r="X2" s="48"/>
      <c r="Y2" s="48"/>
      <c r="Z2" s="48"/>
      <c r="AA2" s="48"/>
      <c r="AB2" s="48"/>
      <c r="AC2" s="48"/>
      <c r="AD2" s="48"/>
      <c r="AE2" s="50"/>
      <c r="AF2" s="37"/>
      <c r="AG2" s="37"/>
    </row>
    <row r="3" spans="1:33" ht="20.100000000000001" customHeight="1" x14ac:dyDescent="0.2">
      <c r="A3" s="170"/>
      <c r="B3" s="175" t="s">
        <v>127</v>
      </c>
      <c r="C3" s="175"/>
      <c r="D3" s="175"/>
      <c r="E3" s="175"/>
      <c r="H3" s="25">
        <f>H2+1</f>
        <v>2</v>
      </c>
      <c r="I3" s="171" t="str">
        <f>C18</f>
        <v>Kometa B</v>
      </c>
      <c r="J3" s="171"/>
      <c r="K3" s="171"/>
      <c r="L3" s="171"/>
      <c r="M3" s="171" t="str">
        <f>C19</f>
        <v>Slavia B</v>
      </c>
      <c r="N3" s="171"/>
      <c r="O3" s="171"/>
      <c r="P3" s="184"/>
      <c r="Q3" s="25">
        <f t="shared" si="0"/>
        <v>0</v>
      </c>
      <c r="R3" s="26">
        <f t="shared" si="1"/>
        <v>0</v>
      </c>
      <c r="S3" s="26">
        <f t="shared" si="2"/>
        <v>0</v>
      </c>
      <c r="T3" s="26">
        <f t="shared" si="2"/>
        <v>0</v>
      </c>
      <c r="U3" s="185"/>
      <c r="V3" s="48"/>
      <c r="W3" s="48"/>
      <c r="X3" s="48"/>
      <c r="Y3" s="48"/>
      <c r="Z3" s="48"/>
      <c r="AA3" s="48"/>
      <c r="AB3" s="48"/>
      <c r="AC3" s="48"/>
      <c r="AD3" s="48"/>
      <c r="AE3" s="50"/>
      <c r="AF3" s="37"/>
      <c r="AG3" s="37"/>
    </row>
    <row r="4" spans="1:33" ht="20.100000000000001" customHeight="1" x14ac:dyDescent="0.2">
      <c r="A4" s="170"/>
      <c r="H4" s="25">
        <f>H3+1</f>
        <v>3</v>
      </c>
      <c r="I4" s="171" t="str">
        <f>C20</f>
        <v>Orion B</v>
      </c>
      <c r="J4" s="171"/>
      <c r="K4" s="171"/>
      <c r="L4" s="171"/>
      <c r="M4" s="171" t="str">
        <f>C19</f>
        <v>Slavia B</v>
      </c>
      <c r="N4" s="171"/>
      <c r="O4" s="171"/>
      <c r="P4" s="184"/>
      <c r="Q4" s="25">
        <f t="shared" si="0"/>
        <v>0</v>
      </c>
      <c r="R4" s="26">
        <f t="shared" si="1"/>
        <v>0</v>
      </c>
      <c r="S4" s="26">
        <f t="shared" si="2"/>
        <v>0</v>
      </c>
      <c r="T4" s="26">
        <f t="shared" si="2"/>
        <v>0</v>
      </c>
      <c r="U4" s="185"/>
      <c r="V4" s="48"/>
      <c r="W4" s="48"/>
      <c r="X4" s="48"/>
      <c r="Y4" s="48"/>
      <c r="Z4" s="48"/>
      <c r="AA4" s="48"/>
      <c r="AB4" s="48"/>
      <c r="AC4" s="48"/>
      <c r="AD4" s="48"/>
      <c r="AE4" s="50"/>
      <c r="AF4" s="37"/>
      <c r="AG4" s="37"/>
    </row>
    <row r="5" spans="1:33" ht="20.100000000000001" customHeight="1" x14ac:dyDescent="0.2">
      <c r="A5" s="170"/>
      <c r="C5" s="174" t="s">
        <v>0</v>
      </c>
      <c r="D5" s="174"/>
      <c r="H5" s="25">
        <f>H4+1</f>
        <v>4</v>
      </c>
      <c r="I5" s="171" t="str">
        <f>C17</f>
        <v>Střešovice B</v>
      </c>
      <c r="J5" s="171"/>
      <c r="K5" s="171"/>
      <c r="L5" s="171"/>
      <c r="M5" s="171" t="str">
        <f>C18</f>
        <v>Kometa B</v>
      </c>
      <c r="N5" s="171"/>
      <c r="O5" s="171"/>
      <c r="P5" s="184"/>
      <c r="Q5" s="25">
        <f t="shared" si="0"/>
        <v>0</v>
      </c>
      <c r="R5" s="26">
        <f t="shared" si="1"/>
        <v>0</v>
      </c>
      <c r="S5" s="26">
        <f t="shared" si="2"/>
        <v>0</v>
      </c>
      <c r="T5" s="26">
        <f t="shared" si="2"/>
        <v>0</v>
      </c>
      <c r="U5" s="185"/>
      <c r="V5" s="48"/>
      <c r="W5" s="48"/>
      <c r="X5" s="48"/>
      <c r="Y5" s="48"/>
      <c r="Z5" s="48"/>
      <c r="AA5" s="48"/>
      <c r="AB5" s="48"/>
      <c r="AC5" s="48"/>
      <c r="AD5" s="48"/>
      <c r="AE5" s="50"/>
      <c r="AF5" s="37"/>
      <c r="AG5" s="37"/>
    </row>
    <row r="6" spans="1:33" ht="20.100000000000001" customHeight="1" x14ac:dyDescent="0.2">
      <c r="A6" s="170"/>
      <c r="B6" s="175" t="s">
        <v>124</v>
      </c>
      <c r="C6" s="175"/>
      <c r="D6" s="175"/>
      <c r="E6" s="175"/>
      <c r="H6" s="25">
        <f>H5+1</f>
        <v>5</v>
      </c>
      <c r="I6" s="171" t="str">
        <f>C18</f>
        <v>Kometa B</v>
      </c>
      <c r="J6" s="171"/>
      <c r="K6" s="171"/>
      <c r="L6" s="171"/>
      <c r="M6" s="171" t="str">
        <f>C20</f>
        <v>Orion B</v>
      </c>
      <c r="N6" s="171"/>
      <c r="O6" s="171"/>
      <c r="P6" s="184"/>
      <c r="Q6" s="25">
        <f t="shared" si="0"/>
        <v>0</v>
      </c>
      <c r="R6" s="26">
        <f t="shared" si="1"/>
        <v>0</v>
      </c>
      <c r="S6" s="26">
        <f t="shared" si="2"/>
        <v>0</v>
      </c>
      <c r="T6" s="26">
        <f t="shared" si="2"/>
        <v>0</v>
      </c>
      <c r="U6" s="185"/>
      <c r="V6" s="48"/>
      <c r="W6" s="48"/>
      <c r="X6" s="48"/>
      <c r="Y6" s="48"/>
      <c r="Z6" s="48"/>
      <c r="AA6" s="48"/>
      <c r="AB6" s="48"/>
      <c r="AC6" s="48"/>
      <c r="AD6" s="48"/>
      <c r="AE6" s="50"/>
      <c r="AF6" s="37"/>
      <c r="AG6" s="37"/>
    </row>
    <row r="7" spans="1:33" ht="20.100000000000001" customHeight="1" thickBot="1" x14ac:dyDescent="0.25">
      <c r="B7" s="175" t="s">
        <v>125</v>
      </c>
      <c r="C7" s="175"/>
      <c r="D7" s="175"/>
      <c r="E7" s="175"/>
      <c r="H7" s="27">
        <f>H6+1</f>
        <v>6</v>
      </c>
      <c r="I7" s="187" t="str">
        <f>C19</f>
        <v>Slavia B</v>
      </c>
      <c r="J7" s="187"/>
      <c r="K7" s="187"/>
      <c r="L7" s="187"/>
      <c r="M7" s="187" t="str">
        <f>C17</f>
        <v>Střešovice B</v>
      </c>
      <c r="N7" s="187"/>
      <c r="O7" s="187"/>
      <c r="P7" s="188"/>
      <c r="Q7" s="27">
        <f t="shared" si="0"/>
        <v>0</v>
      </c>
      <c r="R7" s="28">
        <f t="shared" si="1"/>
        <v>0</v>
      </c>
      <c r="S7" s="28">
        <f t="shared" si="2"/>
        <v>0</v>
      </c>
      <c r="T7" s="28">
        <f t="shared" si="2"/>
        <v>0</v>
      </c>
      <c r="U7" s="186"/>
      <c r="V7" s="51"/>
      <c r="W7" s="51"/>
      <c r="X7" s="51"/>
      <c r="Y7" s="51"/>
      <c r="Z7" s="51"/>
      <c r="AA7" s="51"/>
      <c r="AB7" s="51"/>
      <c r="AC7" s="51"/>
      <c r="AD7" s="51"/>
      <c r="AE7" s="52"/>
      <c r="AF7" s="37"/>
      <c r="AG7" s="37"/>
    </row>
    <row r="8" spans="1:33" ht="20.100000000000001" customHeight="1" x14ac:dyDescent="0.2">
      <c r="B8" s="175" t="s">
        <v>128</v>
      </c>
      <c r="C8" s="175"/>
      <c r="D8" s="175"/>
      <c r="E8" s="175"/>
      <c r="H8" s="37"/>
      <c r="I8" s="170"/>
      <c r="J8" s="170"/>
      <c r="K8" s="170"/>
      <c r="L8" s="170"/>
      <c r="M8" s="170"/>
      <c r="N8" s="170"/>
      <c r="O8" s="170"/>
      <c r="P8" s="170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ht="20.100000000000001" customHeight="1" x14ac:dyDescent="0.25">
      <c r="B9" s="166" t="s">
        <v>129</v>
      </c>
      <c r="C9" s="166"/>
      <c r="D9" s="166"/>
      <c r="E9" s="166"/>
      <c r="H9" s="37"/>
      <c r="I9" s="170"/>
      <c r="J9" s="170"/>
      <c r="K9" s="170"/>
      <c r="L9" s="170"/>
      <c r="M9" s="170"/>
      <c r="N9" s="170"/>
      <c r="O9" s="170"/>
      <c r="P9" s="170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1:33" ht="20.100000000000001" customHeight="1" x14ac:dyDescent="0.2">
      <c r="B10" s="170"/>
      <c r="C10" s="170"/>
      <c r="D10" s="170"/>
      <c r="E10" s="170"/>
      <c r="H10" s="37"/>
      <c r="I10" s="170"/>
      <c r="J10" s="170"/>
      <c r="K10" s="170"/>
      <c r="L10" s="170"/>
      <c r="M10" s="170"/>
      <c r="N10" s="170"/>
      <c r="O10" s="170"/>
      <c r="P10" s="170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ht="20.100000000000001" customHeight="1" x14ac:dyDescent="0.25">
      <c r="B11" s="165">
        <v>45207</v>
      </c>
      <c r="C11" s="166"/>
      <c r="D11" s="166"/>
      <c r="E11" s="166"/>
      <c r="H11" s="37"/>
      <c r="I11" s="170"/>
      <c r="J11" s="170"/>
      <c r="K11" s="170"/>
      <c r="L11" s="170"/>
      <c r="M11" s="170"/>
      <c r="N11" s="170"/>
      <c r="O11" s="170"/>
      <c r="P11" s="170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ht="20.100000000000001" customHeight="1" x14ac:dyDescent="0.2"/>
    <row r="13" spans="1:33" ht="20.100000000000001" customHeight="1" thickBot="1" x14ac:dyDescent="0.25">
      <c r="B13" s="29" t="s">
        <v>1</v>
      </c>
      <c r="C13" s="167">
        <v>0.375</v>
      </c>
      <c r="D13" s="167"/>
    </row>
    <row r="14" spans="1:33" ht="20.100000000000001" customHeight="1" x14ac:dyDescent="0.2">
      <c r="B14" s="29" t="s">
        <v>2</v>
      </c>
      <c r="C14" s="168">
        <v>1</v>
      </c>
      <c r="D14" s="168"/>
      <c r="H14" s="189" t="str">
        <f>CONCATENATE(B6,"          ",B7," ",B8)</f>
        <v>1.kolo          přebor Prahy U20Z</v>
      </c>
      <c r="I14" s="190"/>
      <c r="J14" s="190"/>
      <c r="K14" s="191"/>
      <c r="L14" s="198" t="str">
        <f>C17</f>
        <v>Střešovice B</v>
      </c>
      <c r="M14" s="151"/>
      <c r="N14" s="151"/>
      <c r="O14" s="151" t="str">
        <f>C18</f>
        <v>Kometa B</v>
      </c>
      <c r="P14" s="151"/>
      <c r="Q14" s="151"/>
      <c r="R14" s="151" t="str">
        <f>C19</f>
        <v>Slavia B</v>
      </c>
      <c r="S14" s="151"/>
      <c r="T14" s="151"/>
      <c r="U14" s="151" t="str">
        <f>C20</f>
        <v>Orion B</v>
      </c>
      <c r="V14" s="151"/>
      <c r="W14" s="151"/>
      <c r="X14" s="154" t="s">
        <v>20</v>
      </c>
      <c r="Y14" s="155"/>
      <c r="Z14" s="155"/>
      <c r="AA14" s="155"/>
      <c r="AB14" s="155"/>
      <c r="AC14" s="156"/>
    </row>
    <row r="15" spans="1:33" ht="20.100000000000001" customHeight="1" x14ac:dyDescent="0.2">
      <c r="B15" s="29" t="s">
        <v>3</v>
      </c>
      <c r="C15" s="168">
        <v>2</v>
      </c>
      <c r="D15" s="168"/>
      <c r="H15" s="192"/>
      <c r="I15" s="193"/>
      <c r="J15" s="193"/>
      <c r="K15" s="194"/>
      <c r="L15" s="199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7" t="s">
        <v>9</v>
      </c>
      <c r="Y15" s="158"/>
      <c r="Z15" s="158"/>
      <c r="AA15" s="159" t="s">
        <v>18</v>
      </c>
      <c r="AB15" s="161" t="s">
        <v>117</v>
      </c>
      <c r="AC15" s="161" t="s">
        <v>19</v>
      </c>
    </row>
    <row r="16" spans="1:33" ht="20.100000000000001" customHeight="1" thickBot="1" x14ac:dyDescent="0.25">
      <c r="H16" s="195"/>
      <c r="I16" s="196"/>
      <c r="J16" s="196"/>
      <c r="K16" s="197"/>
      <c r="L16" s="200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63" t="s">
        <v>10</v>
      </c>
      <c r="Y16" s="164"/>
      <c r="Z16" s="164"/>
      <c r="AA16" s="160"/>
      <c r="AB16" s="162"/>
      <c r="AC16" s="162"/>
    </row>
    <row r="17" spans="1:57" ht="20.100000000000001" customHeight="1" x14ac:dyDescent="0.2">
      <c r="B17" s="29" t="s">
        <v>25</v>
      </c>
      <c r="C17" s="169" t="s">
        <v>130</v>
      </c>
      <c r="D17" s="169"/>
      <c r="H17" s="212" t="str">
        <f>C17</f>
        <v>Střešovice B</v>
      </c>
      <c r="I17" s="213"/>
      <c r="J17" s="213"/>
      <c r="K17" s="214"/>
      <c r="L17" s="218" t="str">
        <f>$B$9</f>
        <v>3.liga</v>
      </c>
      <c r="M17" s="232"/>
      <c r="N17" s="233"/>
      <c r="O17" s="1">
        <f>Q5</f>
        <v>0</v>
      </c>
      <c r="P17" s="1" t="s">
        <v>17</v>
      </c>
      <c r="Q17" s="2">
        <f>R5</f>
        <v>0</v>
      </c>
      <c r="R17" s="3">
        <f>R7</f>
        <v>0</v>
      </c>
      <c r="S17" s="1" t="s">
        <v>17</v>
      </c>
      <c r="T17" s="2">
        <f>Q7</f>
        <v>0</v>
      </c>
      <c r="U17" s="3">
        <f>Q2</f>
        <v>0</v>
      </c>
      <c r="V17" s="1" t="s">
        <v>17</v>
      </c>
      <c r="W17" s="2">
        <f>R2</f>
        <v>0</v>
      </c>
      <c r="X17" s="4">
        <f>O17+R17+U17</f>
        <v>0</v>
      </c>
      <c r="Y17" s="1" t="s">
        <v>17</v>
      </c>
      <c r="Z17" s="5">
        <f>Q17+T17+W17</f>
        <v>0</v>
      </c>
      <c r="AA17" s="201">
        <f>AT17</f>
        <v>0</v>
      </c>
      <c r="AB17" s="224">
        <f>AT18</f>
        <v>0</v>
      </c>
      <c r="AC17" s="224" t="str">
        <f>BD17</f>
        <v>4.</v>
      </c>
      <c r="AM17" s="29">
        <f>IF(O17-Q17&gt;1,3,IF(O17-Q17=1,2,IF(O17-Q17=-1,1,0)))</f>
        <v>0</v>
      </c>
      <c r="AP17" s="29">
        <f>IF(R17-T17&gt;1,3,IF(R17-T17=1,2,IF(R17-T17=-1,1,0)))</f>
        <v>0</v>
      </c>
      <c r="AS17" s="29">
        <f>IF(U17-W17&gt;1,3,IF(U17-W17=1,2,IF(U17-W17=-1,1,0)))</f>
        <v>0</v>
      </c>
      <c r="AT17" s="30">
        <f t="shared" ref="AT17:AT24" si="3">SUM(AG17:AS17)</f>
        <v>0</v>
      </c>
      <c r="AU17" s="29" t="str">
        <f t="shared" ref="AU17:AU24" si="4">IF(Z17=0,"0",X17/Z17)</f>
        <v>0</v>
      </c>
      <c r="AX17" s="29">
        <f>(AT17*1000)+(AT18*100)+(AU17*10)+AU18</f>
        <v>0</v>
      </c>
      <c r="AZ17" s="29">
        <f>IF(AX17&gt;AX19,1,0)</f>
        <v>0</v>
      </c>
      <c r="BA17" s="29">
        <f>IF(AX17&gt;AX21,1,0)</f>
        <v>0</v>
      </c>
      <c r="BB17" s="29">
        <f>IF(AX17&gt;AX23,1,0)</f>
        <v>0</v>
      </c>
      <c r="BC17" s="29">
        <f>SUM(AZ17:BB17)</f>
        <v>0</v>
      </c>
      <c r="BD17" s="29" t="str">
        <f>IF(BC17=3,"1.",IF(BC17=2,"2.",IF(BC17=1,"3.",IF(BC17=0,"4.","chyba"))))</f>
        <v>4.</v>
      </c>
      <c r="BE17" s="29" t="str">
        <f>H17</f>
        <v>Střešovice B</v>
      </c>
    </row>
    <row r="18" spans="1:57" ht="20.100000000000001" customHeight="1" thickBot="1" x14ac:dyDescent="0.25">
      <c r="C18" s="169" t="s">
        <v>131</v>
      </c>
      <c r="D18" s="169"/>
      <c r="H18" s="215"/>
      <c r="I18" s="216"/>
      <c r="J18" s="216"/>
      <c r="K18" s="217"/>
      <c r="L18" s="234"/>
      <c r="M18" s="235"/>
      <c r="N18" s="236"/>
      <c r="O18" s="6">
        <f>S5</f>
        <v>0</v>
      </c>
      <c r="P18" s="6" t="s">
        <v>17</v>
      </c>
      <c r="Q18" s="7">
        <f>T5</f>
        <v>0</v>
      </c>
      <c r="R18" s="8">
        <f>T7</f>
        <v>0</v>
      </c>
      <c r="S18" s="6" t="s">
        <v>17</v>
      </c>
      <c r="T18" s="7">
        <f>S7</f>
        <v>0</v>
      </c>
      <c r="U18" s="8">
        <f>S2</f>
        <v>0</v>
      </c>
      <c r="V18" s="6" t="s">
        <v>17</v>
      </c>
      <c r="W18" s="7">
        <f>T2</f>
        <v>0</v>
      </c>
      <c r="X18" s="9">
        <f>O18+R18+U18</f>
        <v>0</v>
      </c>
      <c r="Y18" s="6" t="s">
        <v>17</v>
      </c>
      <c r="Z18" s="10">
        <f>Q18+T18+W18</f>
        <v>0</v>
      </c>
      <c r="AA18" s="202"/>
      <c r="AB18" s="225"/>
      <c r="AC18" s="225"/>
      <c r="AM18" s="29">
        <f>IF(O17&gt;Q17,1,0)</f>
        <v>0</v>
      </c>
      <c r="AP18" s="29">
        <f>IF(R17&gt;T17,1,0)</f>
        <v>0</v>
      </c>
      <c r="AS18" s="29">
        <f>IF(U17&gt;W17,1,0)</f>
        <v>0</v>
      </c>
      <c r="AT18" s="30">
        <f t="shared" si="3"/>
        <v>0</v>
      </c>
      <c r="AU18" s="29" t="str">
        <f t="shared" si="4"/>
        <v>0</v>
      </c>
    </row>
    <row r="19" spans="1:57" ht="20.100000000000001" customHeight="1" x14ac:dyDescent="0.2">
      <c r="C19" s="169" t="s">
        <v>132</v>
      </c>
      <c r="D19" s="169"/>
      <c r="H19" s="226" t="str">
        <f>C18</f>
        <v>Kometa B</v>
      </c>
      <c r="I19" s="227"/>
      <c r="J19" s="227"/>
      <c r="K19" s="228"/>
      <c r="L19" s="11">
        <f>Q17</f>
        <v>0</v>
      </c>
      <c r="M19" s="11" t="s">
        <v>17</v>
      </c>
      <c r="N19" s="11">
        <f>O17</f>
        <v>0</v>
      </c>
      <c r="O19" s="218" t="str">
        <f>$B$9</f>
        <v>3.liga</v>
      </c>
      <c r="P19" s="219"/>
      <c r="Q19" s="220"/>
      <c r="R19" s="11">
        <f>Q3</f>
        <v>0</v>
      </c>
      <c r="S19" s="11" t="s">
        <v>17</v>
      </c>
      <c r="T19" s="12">
        <f>R3</f>
        <v>0</v>
      </c>
      <c r="U19" s="13">
        <f>Q6</f>
        <v>0</v>
      </c>
      <c r="V19" s="11" t="s">
        <v>17</v>
      </c>
      <c r="W19" s="12">
        <f>R6</f>
        <v>0</v>
      </c>
      <c r="X19" s="4">
        <f>L19+R19+U19</f>
        <v>0</v>
      </c>
      <c r="Y19" s="1" t="s">
        <v>17</v>
      </c>
      <c r="Z19" s="5">
        <f>N19+T19+W19</f>
        <v>0</v>
      </c>
      <c r="AA19" s="201">
        <f>AT19</f>
        <v>0</v>
      </c>
      <c r="AB19" s="224">
        <f>AT20</f>
        <v>0</v>
      </c>
      <c r="AC19" s="224" t="str">
        <f>BD19</f>
        <v>4.</v>
      </c>
      <c r="AJ19" s="29">
        <f>IF(L19-N19&gt;1,3,IF(L19-N19=1,2,IF(L19-N19=-1,1,0)))</f>
        <v>0</v>
      </c>
      <c r="AP19" s="29">
        <f>IF(R19-T19&gt;1,3,IF(R19-T19=1,2,IF(R19-T19=-1,1,0)))</f>
        <v>0</v>
      </c>
      <c r="AS19" s="29">
        <f>IF(U19-W19&gt;1,3,IF(U19-W19=1,2,IF(U19-W19=-1,1,0)))</f>
        <v>0</v>
      </c>
      <c r="AT19" s="30">
        <f t="shared" si="3"/>
        <v>0</v>
      </c>
      <c r="AU19" s="29" t="str">
        <f t="shared" si="4"/>
        <v>0</v>
      </c>
      <c r="AX19" s="29">
        <f>(AT19*1000)+(AT20*100)+(AU19*10)+AU20</f>
        <v>0</v>
      </c>
      <c r="AZ19" s="29">
        <f>IF(AX19&gt;AX21,1,0)</f>
        <v>0</v>
      </c>
      <c r="BA19" s="29">
        <f>IF(AX19&gt;AX23,1,0)</f>
        <v>0</v>
      </c>
      <c r="BB19" s="29">
        <f>IF(AX19&gt;AX17,1,0)</f>
        <v>0</v>
      </c>
      <c r="BC19" s="29">
        <f>SUM(AZ19:BB19)</f>
        <v>0</v>
      </c>
      <c r="BD19" s="29" t="str">
        <f>IF(BC19=3,"1.",IF(BC19=2,"2.",IF(BC19=1,"3.",IF(BC19=0,"4.","chyba"))))</f>
        <v>4.</v>
      </c>
      <c r="BE19" s="29" t="str">
        <f>H19</f>
        <v>Kometa B</v>
      </c>
    </row>
    <row r="20" spans="1:57" ht="20.100000000000001" customHeight="1" thickBot="1" x14ac:dyDescent="0.25">
      <c r="C20" s="169" t="s">
        <v>133</v>
      </c>
      <c r="D20" s="169"/>
      <c r="H20" s="229"/>
      <c r="I20" s="230"/>
      <c r="J20" s="230"/>
      <c r="K20" s="231"/>
      <c r="L20" s="14">
        <f>Q18</f>
        <v>0</v>
      </c>
      <c r="M20" s="14" t="s">
        <v>17</v>
      </c>
      <c r="N20" s="14">
        <f>O18</f>
        <v>0</v>
      </c>
      <c r="O20" s="221"/>
      <c r="P20" s="222"/>
      <c r="Q20" s="223"/>
      <c r="R20" s="15">
        <f>S3</f>
        <v>0</v>
      </c>
      <c r="S20" s="15" t="s">
        <v>17</v>
      </c>
      <c r="T20" s="16">
        <f>T3</f>
        <v>0</v>
      </c>
      <c r="U20" s="17">
        <f>S6</f>
        <v>0</v>
      </c>
      <c r="V20" s="15" t="s">
        <v>17</v>
      </c>
      <c r="W20" s="16">
        <f>T6</f>
        <v>0</v>
      </c>
      <c r="X20" s="9">
        <f>L20+R20+U20</f>
        <v>0</v>
      </c>
      <c r="Y20" s="6" t="s">
        <v>17</v>
      </c>
      <c r="Z20" s="10">
        <f>N20+T20+W20</f>
        <v>0</v>
      </c>
      <c r="AA20" s="202"/>
      <c r="AB20" s="225"/>
      <c r="AC20" s="225"/>
      <c r="AJ20" s="29">
        <f>IF(L19&gt;N19,1,0)</f>
        <v>0</v>
      </c>
      <c r="AP20" s="29">
        <f>IF(R19&gt;T19,1,0)</f>
        <v>0</v>
      </c>
      <c r="AS20" s="29">
        <f>IF(U19&gt;W19,1,0)</f>
        <v>0</v>
      </c>
      <c r="AT20" s="30">
        <f t="shared" si="3"/>
        <v>0</v>
      </c>
      <c r="AU20" s="29" t="str">
        <f t="shared" si="4"/>
        <v>0</v>
      </c>
    </row>
    <row r="21" spans="1:57" ht="20.100000000000001" customHeight="1" x14ac:dyDescent="0.2">
      <c r="C21" s="170"/>
      <c r="D21" s="170"/>
      <c r="H21" s="212" t="str">
        <f>C19</f>
        <v>Slavia B</v>
      </c>
      <c r="I21" s="213"/>
      <c r="J21" s="213"/>
      <c r="K21" s="214"/>
      <c r="L21" s="1">
        <f>T17</f>
        <v>0</v>
      </c>
      <c r="M21" s="1" t="s">
        <v>17</v>
      </c>
      <c r="N21" s="2">
        <f>R17</f>
        <v>0</v>
      </c>
      <c r="O21" s="18">
        <f>T19</f>
        <v>0</v>
      </c>
      <c r="P21" s="19" t="s">
        <v>17</v>
      </c>
      <c r="Q21" s="19">
        <f>R19</f>
        <v>0</v>
      </c>
      <c r="R21" s="218" t="str">
        <f>$B$9</f>
        <v>3.liga</v>
      </c>
      <c r="S21" s="219"/>
      <c r="T21" s="220"/>
      <c r="U21" s="19">
        <f>R4</f>
        <v>0</v>
      </c>
      <c r="V21" s="19" t="s">
        <v>17</v>
      </c>
      <c r="W21" s="20">
        <f>Q4</f>
        <v>0</v>
      </c>
      <c r="X21" s="4">
        <f>L21+O21+U21</f>
        <v>0</v>
      </c>
      <c r="Y21" s="1" t="s">
        <v>17</v>
      </c>
      <c r="Z21" s="5">
        <f>N21+Q21+W21</f>
        <v>0</v>
      </c>
      <c r="AA21" s="201">
        <f>AT21</f>
        <v>0</v>
      </c>
      <c r="AB21" s="224">
        <f>AT22</f>
        <v>0</v>
      </c>
      <c r="AC21" s="224" t="str">
        <f>BD21</f>
        <v>4.</v>
      </c>
      <c r="AJ21" s="29">
        <f>IF(L21-N21&gt;1,3,IF(L21-N21=1,2,IF(L21-N21=-1,1,0)))</f>
        <v>0</v>
      </c>
      <c r="AM21" s="29">
        <f>IF(O21-Q21&gt;1,3,IF(O21-Q21=1,2,IF(O21-Q21=-1,1,0)))</f>
        <v>0</v>
      </c>
      <c r="AS21" s="29">
        <f>IF(U21-W21&gt;1,3,IF(U21-W21=1,2,IF(U21-W21=-1,1,0)))</f>
        <v>0</v>
      </c>
      <c r="AT21" s="30">
        <f t="shared" si="3"/>
        <v>0</v>
      </c>
      <c r="AU21" s="29" t="str">
        <f t="shared" si="4"/>
        <v>0</v>
      </c>
      <c r="AX21" s="29">
        <f>(AT21*1000)+(AT22*100)+(AU21*10)+AU22</f>
        <v>0</v>
      </c>
      <c r="AZ21" s="29">
        <f>IF(AX21&gt;AX23,1,0)</f>
        <v>0</v>
      </c>
      <c r="BA21" s="29">
        <f>IF(AX21&gt;AX17,1,0)</f>
        <v>0</v>
      </c>
      <c r="BB21" s="29">
        <f>IF(AX21&gt;AX19,1,0)</f>
        <v>0</v>
      </c>
      <c r="BC21" s="29">
        <f>SUM(AZ21:BB21)</f>
        <v>0</v>
      </c>
      <c r="BD21" s="29" t="str">
        <f>IF(BC21=3,"1.",IF(BC21=2,"2.",IF(BC21=1,"3.",IF(BC21=0,"4.","chyba"))))</f>
        <v>4.</v>
      </c>
      <c r="BE21" s="29" t="str">
        <f>H21</f>
        <v>Slavia B</v>
      </c>
    </row>
    <row r="22" spans="1:57" ht="20.100000000000001" customHeight="1" thickBot="1" x14ac:dyDescent="0.25">
      <c r="H22" s="215"/>
      <c r="I22" s="216"/>
      <c r="J22" s="216"/>
      <c r="K22" s="217"/>
      <c r="L22" s="6">
        <f>T18</f>
        <v>0</v>
      </c>
      <c r="M22" s="6" t="s">
        <v>17</v>
      </c>
      <c r="N22" s="7">
        <f>R18</f>
        <v>0</v>
      </c>
      <c r="O22" s="21">
        <f>T20</f>
        <v>0</v>
      </c>
      <c r="P22" s="22" t="s">
        <v>17</v>
      </c>
      <c r="Q22" s="22">
        <f>R20</f>
        <v>0</v>
      </c>
      <c r="R22" s="221"/>
      <c r="S22" s="222"/>
      <c r="T22" s="223"/>
      <c r="U22" s="22">
        <f>T4</f>
        <v>0</v>
      </c>
      <c r="V22" s="22" t="s">
        <v>17</v>
      </c>
      <c r="W22" s="22">
        <f>S4</f>
        <v>0</v>
      </c>
      <c r="X22" s="9">
        <f>L22+O22+U22</f>
        <v>0</v>
      </c>
      <c r="Y22" s="6" t="s">
        <v>17</v>
      </c>
      <c r="Z22" s="10">
        <f>N22+Q22+W22</f>
        <v>0</v>
      </c>
      <c r="AA22" s="202"/>
      <c r="AB22" s="225"/>
      <c r="AC22" s="225"/>
      <c r="AJ22" s="29">
        <f>IF(L21&gt;N21,1,0)</f>
        <v>0</v>
      </c>
      <c r="AM22" s="29">
        <f>IF(O21&gt;Q21,1,0)</f>
        <v>0</v>
      </c>
      <c r="AS22" s="29">
        <f>IF(U21&gt;W21,1,0)</f>
        <v>0</v>
      </c>
      <c r="AT22" s="30">
        <f t="shared" si="3"/>
        <v>0</v>
      </c>
      <c r="AU22" s="29" t="str">
        <f t="shared" si="4"/>
        <v>0</v>
      </c>
    </row>
    <row r="23" spans="1:57" ht="20.100000000000001" customHeight="1" x14ac:dyDescent="0.2">
      <c r="A23" s="180" t="s">
        <v>4</v>
      </c>
      <c r="B23" s="181"/>
      <c r="C23" s="182"/>
      <c r="D23" s="180" t="s">
        <v>5</v>
      </c>
      <c r="E23" s="181"/>
      <c r="F23" s="183"/>
      <c r="H23" s="212" t="str">
        <f>C20</f>
        <v>Orion B</v>
      </c>
      <c r="I23" s="213"/>
      <c r="J23" s="213"/>
      <c r="K23" s="214"/>
      <c r="L23" s="19">
        <f>W17</f>
        <v>0</v>
      </c>
      <c r="M23" s="19" t="s">
        <v>17</v>
      </c>
      <c r="N23" s="20">
        <f>U17</f>
        <v>0</v>
      </c>
      <c r="O23" s="3">
        <f>W19</f>
        <v>0</v>
      </c>
      <c r="P23" s="1" t="s">
        <v>17</v>
      </c>
      <c r="Q23" s="2">
        <f>U19</f>
        <v>0</v>
      </c>
      <c r="R23" s="18">
        <f>W21</f>
        <v>0</v>
      </c>
      <c r="S23" s="19" t="s">
        <v>17</v>
      </c>
      <c r="T23" s="19">
        <f>U21</f>
        <v>0</v>
      </c>
      <c r="U23" s="218" t="str">
        <f>$B$9</f>
        <v>3.liga</v>
      </c>
      <c r="V23" s="219"/>
      <c r="W23" s="220"/>
      <c r="X23" s="4">
        <f>L23+O23+R23</f>
        <v>0</v>
      </c>
      <c r="Y23" s="1" t="s">
        <v>17</v>
      </c>
      <c r="Z23" s="5">
        <f>N23+Q23+T23</f>
        <v>0</v>
      </c>
      <c r="AA23" s="201">
        <f>AT23</f>
        <v>0</v>
      </c>
      <c r="AB23" s="224">
        <f>AT24</f>
        <v>0</v>
      </c>
      <c r="AC23" s="224" t="str">
        <f>BD23</f>
        <v>4.</v>
      </c>
      <c r="AJ23" s="29">
        <f>IF(L23-N23&gt;1,3,IF(L23-N23=1,2,IF(L23-N23=-1,1,0)))</f>
        <v>0</v>
      </c>
      <c r="AM23" s="29">
        <f>IF(O23-Q23&gt;1,3,IF(O23-Q23=1,2,IF(O23-Q23=-1,1,0)))</f>
        <v>0</v>
      </c>
      <c r="AP23" s="29">
        <f>IF(R23-T23&gt;1,3,IF(R23-T23=1,2,IF(R23-T23=-1,1,0)))</f>
        <v>0</v>
      </c>
      <c r="AT23" s="30">
        <f t="shared" si="3"/>
        <v>0</v>
      </c>
      <c r="AU23" s="29" t="str">
        <f t="shared" si="4"/>
        <v>0</v>
      </c>
      <c r="AX23" s="29">
        <f>(AT23*1000)+(AT24*100)+(AU23*10)+AU24</f>
        <v>0</v>
      </c>
      <c r="AZ23" s="29">
        <f>IF(AX23&gt;AX17,1,0)</f>
        <v>0</v>
      </c>
      <c r="BA23" s="29">
        <f>IF(AX23&gt;AX19,1,0)</f>
        <v>0</v>
      </c>
      <c r="BB23" s="29">
        <f>IF(AX23&gt;AX21,1,0)</f>
        <v>0</v>
      </c>
      <c r="BC23" s="29">
        <f>SUM(AZ23:BB23)</f>
        <v>0</v>
      </c>
      <c r="BD23" s="29" t="str">
        <f>IF(BC23=3,"1.",IF(BC23=2,"2.",IF(BC23=1,"3.",IF(BC23=0,"4.","chyba"))))</f>
        <v>4.</v>
      </c>
      <c r="BE23" s="29" t="str">
        <f>H23</f>
        <v>Orion B</v>
      </c>
    </row>
    <row r="24" spans="1:57" ht="20.100000000000001" customHeight="1" thickBot="1" x14ac:dyDescent="0.25">
      <c r="A24" s="31" t="s">
        <v>6</v>
      </c>
      <c r="B24" s="32" t="s">
        <v>7</v>
      </c>
      <c r="C24" s="33" t="s">
        <v>8</v>
      </c>
      <c r="D24" s="31" t="s">
        <v>6</v>
      </c>
      <c r="E24" s="32" t="s">
        <v>7</v>
      </c>
      <c r="F24" s="34" t="s">
        <v>8</v>
      </c>
      <c r="H24" s="215"/>
      <c r="I24" s="216"/>
      <c r="J24" s="216"/>
      <c r="K24" s="217"/>
      <c r="L24" s="22">
        <f>W18</f>
        <v>0</v>
      </c>
      <c r="M24" s="22" t="s">
        <v>17</v>
      </c>
      <c r="N24" s="23">
        <f>U18</f>
        <v>0</v>
      </c>
      <c r="O24" s="8">
        <f>W20</f>
        <v>0</v>
      </c>
      <c r="P24" s="6" t="s">
        <v>17</v>
      </c>
      <c r="Q24" s="7">
        <f>U20</f>
        <v>0</v>
      </c>
      <c r="R24" s="21">
        <f>W22</f>
        <v>0</v>
      </c>
      <c r="S24" s="22" t="s">
        <v>17</v>
      </c>
      <c r="T24" s="22">
        <f>U22</f>
        <v>0</v>
      </c>
      <c r="U24" s="221"/>
      <c r="V24" s="222"/>
      <c r="W24" s="223"/>
      <c r="X24" s="9">
        <f>L24+O24+R24</f>
        <v>0</v>
      </c>
      <c r="Y24" s="6" t="s">
        <v>17</v>
      </c>
      <c r="Z24" s="10">
        <f>N24+Q24+T24</f>
        <v>0</v>
      </c>
      <c r="AA24" s="202"/>
      <c r="AB24" s="225"/>
      <c r="AC24" s="225"/>
      <c r="AJ24" s="29">
        <f>IF(L23&gt;N23,1,0)</f>
        <v>0</v>
      </c>
      <c r="AM24" s="29">
        <f>IF(O23&gt;Q23,1,0)</f>
        <v>0</v>
      </c>
      <c r="AP24" s="29">
        <f>IF(R23&gt;T23,1,0)</f>
        <v>0</v>
      </c>
      <c r="AT24" s="30">
        <f t="shared" si="3"/>
        <v>0</v>
      </c>
      <c r="AU24" s="29" t="str">
        <f t="shared" si="4"/>
        <v>0</v>
      </c>
    </row>
    <row r="25" spans="1:57" ht="20.100000000000001" customHeight="1" x14ac:dyDescent="0.2">
      <c r="A25" s="35">
        <f>IF(List1!A3&lt;&gt;"",List1!A3,C13)</f>
        <v>0.375</v>
      </c>
      <c r="B25" s="44" t="str">
        <f>IF(List1!B3&lt;&gt;"",List1!B3,$C17)</f>
        <v>Střešovice B</v>
      </c>
      <c r="C25" s="45" t="str">
        <f>IF(List1!C3&lt;&gt;"",List1!C3,$C20)</f>
        <v>Orion B</v>
      </c>
      <c r="D25" s="42" t="str">
        <f>IF(List1!D3&lt;&gt;"",List1!D3,IF($C$14=2,A25,""))</f>
        <v/>
      </c>
      <c r="E25" s="44" t="str">
        <f>IF(List1!E3&lt;&gt;"",List1!E3,IF($C$14=2,$C18," "))</f>
        <v xml:space="preserve"> </v>
      </c>
      <c r="F25" s="45" t="str">
        <f>IF(List1!F3&lt;&gt;"",List1!F3,IF($C$14=2,$C19," "))</f>
        <v xml:space="preserve"> </v>
      </c>
      <c r="H25" s="210"/>
      <c r="I25" s="210"/>
      <c r="J25" s="210"/>
      <c r="K25" s="210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211"/>
      <c r="AB25" s="203"/>
    </row>
    <row r="26" spans="1:57" ht="20.100000000000001" customHeight="1" x14ac:dyDescent="0.2">
      <c r="A26" s="36">
        <f>IF(List1!A4&lt;&gt;"",List1!A4,IF($C$15=2,A25+0.041668,A25+0.083336))</f>
        <v>0.41666799999999998</v>
      </c>
      <c r="B26" s="46" t="str">
        <f>IF(List1!B4&lt;&gt;"",List1!B4,IF($C$14=2,$C20,$C18))</f>
        <v>Kometa B</v>
      </c>
      <c r="C26" s="47" t="str">
        <f>IF(List1!C4&lt;&gt;"",List1!C4,IF($C$14=2,$C19,$C19))</f>
        <v>Slavia B</v>
      </c>
      <c r="D26" s="43" t="str">
        <f>IF(List1!D4&lt;&gt;"",List1!D4,IF($C$14=2,A26,""))</f>
        <v/>
      </c>
      <c r="E26" s="46" t="str">
        <f>IF(List1!E4&lt;&gt;"",List1!E4,IF($C$14=2,$C17," "))</f>
        <v xml:space="preserve"> </v>
      </c>
      <c r="F26" s="47" t="str">
        <f>IF(List1!F4&lt;&gt;"",List1!F4,IF($C$14=2,$C18," "))</f>
        <v xml:space="preserve"> </v>
      </c>
      <c r="H26" s="210"/>
      <c r="I26" s="210"/>
      <c r="J26" s="210"/>
      <c r="K26" s="210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11"/>
      <c r="AB26" s="203"/>
    </row>
    <row r="27" spans="1:57" ht="20.100000000000001" customHeight="1" x14ac:dyDescent="0.2">
      <c r="A27" s="36">
        <f>IF(List1!A5&lt;&gt;"",List1!A5,IF($C$15=2,A26+0.041668,A26+0.083336))</f>
        <v>0.45833599999999997</v>
      </c>
      <c r="B27" s="46" t="str">
        <f>IF(List1!B5&lt;&gt;"",List1!B5,IF($C$14=2,$C18,$C20))</f>
        <v>Orion B</v>
      </c>
      <c r="C27" s="47" t="str">
        <f>IF(List1!C5&lt;&gt;"",List1!C5,IF($C$14=2,$C20,$C19))</f>
        <v>Slavia B</v>
      </c>
      <c r="D27" s="43" t="str">
        <f>IF(List1!D5&lt;&gt;"",List1!D5,IF($C$14=2,A27,""))</f>
        <v/>
      </c>
      <c r="E27" s="46" t="str">
        <f>IF(List1!E5&lt;&gt;"",List1!E5,IF($C$14=2,$C19," "))</f>
        <v xml:space="preserve"> </v>
      </c>
      <c r="F27" s="47" t="str">
        <f>IF(List1!F5&lt;&gt;"",List1!F5,IF($C$14=2,$C17," "))</f>
        <v xml:space="preserve"> </v>
      </c>
      <c r="K27" s="176" t="e">
        <f>VLOOKUP("1.",$BD$17:$BE$23,2,FALSE)</f>
        <v>#N/A</v>
      </c>
      <c r="L27" s="176"/>
      <c r="M27" s="176"/>
      <c r="N27" s="176"/>
      <c r="O27" s="176"/>
      <c r="P27" s="176"/>
    </row>
    <row r="28" spans="1:57" ht="20.100000000000001" customHeight="1" thickBot="1" x14ac:dyDescent="0.25">
      <c r="A28" s="36">
        <f>IF(List1!A6&lt;&gt;"",List1!A6,IF($C$15=2,A27+0.041668,A27+0.083336))</f>
        <v>0.500004</v>
      </c>
      <c r="B28" s="46" t="str">
        <f>IF(List1!B6&lt;&gt;"",List1!B6,IF($C$14=2,"",$C17))</f>
        <v>Střešovice B</v>
      </c>
      <c r="C28" s="47" t="str">
        <f>IF(List1!C6&lt;&gt;"",List1!C6,IF($C$14=2,"",$C18))</f>
        <v>Kometa B</v>
      </c>
      <c r="D28" s="43" t="str">
        <f>IF(List1!D6&lt;&gt;"",List1!D6,IF($C$14=2,A28,""))</f>
        <v/>
      </c>
      <c r="E28" s="46" t="str">
        <f>IF(List1!E6&lt;&gt;"",List1!E6,IF($C$14=2,""," "))</f>
        <v xml:space="preserve"> </v>
      </c>
      <c r="F28" s="47" t="str">
        <f>IF(List1!F6&lt;&gt;"",List1!F6,IF($C$14=2,""," "))</f>
        <v xml:space="preserve"> </v>
      </c>
      <c r="K28" s="178"/>
      <c r="L28" s="178"/>
      <c r="M28" s="178"/>
      <c r="N28" s="178"/>
      <c r="O28" s="178"/>
      <c r="P28" s="178"/>
    </row>
    <row r="29" spans="1:57" ht="20.100000000000001" customHeight="1" x14ac:dyDescent="0.2">
      <c r="A29" s="36">
        <f>IF(List1!A7&lt;&gt;"",List1!A7,IF($C$15=2,A28+0.041668,A28+0.083336))</f>
        <v>0.54167200000000004</v>
      </c>
      <c r="B29" s="46" t="str">
        <f>IF(List1!B7&lt;&gt;"",List1!B7,IF($C$14=2,"",$C18))</f>
        <v>Kometa B</v>
      </c>
      <c r="C29" s="47" t="str">
        <f>IF(List1!C7&lt;&gt;"",List1!C7,IF($C$14=2,"",$C20))</f>
        <v>Orion B</v>
      </c>
      <c r="D29" s="43" t="str">
        <f>IF(List1!D7&lt;&gt;"",List1!D7,IF($C$14=2,A29,""))</f>
        <v/>
      </c>
      <c r="E29" s="46" t="str">
        <f>IF(List1!E7&lt;&gt;"",List1!E7,IF($C$14=2,""," "))</f>
        <v xml:space="preserve"> </v>
      </c>
      <c r="F29" s="47" t="str">
        <f>IF(List1!F7&lt;&gt;"",List1!F7,IF($C$14=2,""," "))</f>
        <v xml:space="preserve"> </v>
      </c>
      <c r="G29" s="176" t="e">
        <f>VLOOKUP("2.",$BD$17:$BE$23,2,FALSE)</f>
        <v>#N/A</v>
      </c>
      <c r="H29" s="176"/>
      <c r="I29" s="176"/>
      <c r="J29" s="176"/>
      <c r="K29" s="177"/>
      <c r="L29" s="38"/>
      <c r="O29" s="39"/>
    </row>
    <row r="30" spans="1:57" ht="20.100000000000001" customHeight="1" thickBot="1" x14ac:dyDescent="0.25">
      <c r="A30" s="36">
        <f>IF(List1!A8&lt;&gt;"",List1!A8,IF($C$15=2,A29+0.041668,A29+0.083336))</f>
        <v>0.58334000000000008</v>
      </c>
      <c r="B30" s="46" t="str">
        <f>IF(List1!B8&lt;&gt;"",List1!B8,IF($C$14=2,"",$C19))</f>
        <v>Slavia B</v>
      </c>
      <c r="C30" s="47" t="str">
        <f>IF(List1!C8&lt;&gt;"",List1!C8,IF($C$14=2,"",$C17))</f>
        <v>Střešovice B</v>
      </c>
      <c r="D30" s="43" t="str">
        <f>IF(List1!D8&lt;&gt;"",List1!D8,IF($C$14=2,A30,""))</f>
        <v/>
      </c>
      <c r="E30" s="46" t="str">
        <f>IF(List1!E8&lt;&gt;"",List1!E8,IF($C$14=2,""," "))</f>
        <v xml:space="preserve"> </v>
      </c>
      <c r="F30" s="47" t="str">
        <f>IF(List1!F8&lt;&gt;"",List1!F8,IF($C$14=2,""," "))</f>
        <v xml:space="preserve"> </v>
      </c>
      <c r="G30" s="178"/>
      <c r="H30" s="178"/>
      <c r="I30" s="178"/>
      <c r="J30" s="178"/>
      <c r="K30" s="179"/>
      <c r="L30" s="38"/>
      <c r="M30" s="206" t="s">
        <v>21</v>
      </c>
      <c r="N30" s="206"/>
      <c r="O30" s="39"/>
      <c r="P30" s="204" t="e">
        <f>VLOOKUP("3.",$BD$17:$BE$23,2,FALSE)</f>
        <v>#N/A</v>
      </c>
      <c r="Q30" s="176"/>
      <c r="R30" s="176"/>
      <c r="S30" s="176"/>
      <c r="T30" s="176"/>
    </row>
    <row r="31" spans="1:57" ht="20.100000000000001" customHeight="1" thickBot="1" x14ac:dyDescent="0.25">
      <c r="A31" s="36">
        <f>IF(List1!A9&lt;&gt;"",List1!A9,IF($C$15=2,A30+0.041668,A30+0.083336))</f>
        <v>0.62500800000000012</v>
      </c>
      <c r="B31" s="46" t="str">
        <f>IF(List1!B9&lt;&gt;"",List1!B9,IF($C$14=2,"",""))</f>
        <v/>
      </c>
      <c r="C31" s="47" t="str">
        <f>IF(List1!C9&lt;&gt;"",List1!C9,IF($C$14=2,"",""))</f>
        <v/>
      </c>
      <c r="D31" s="43" t="str">
        <f>IF(List1!D9&lt;&gt;"",List1!D9,IF($C$14=2,A31,""))</f>
        <v/>
      </c>
      <c r="E31" s="46" t="str">
        <f>IF(List1!E9&lt;&gt;"",List1!E9,IF($C$14=2,""," "))</f>
        <v xml:space="preserve"> </v>
      </c>
      <c r="F31" s="47" t="str">
        <f>IF(List1!F9&lt;&gt;"",List1!F9,IF($C$14=2,""," "))</f>
        <v xml:space="preserve"> </v>
      </c>
      <c r="H31" s="38"/>
      <c r="M31" s="206"/>
      <c r="N31" s="206"/>
      <c r="O31" s="39"/>
      <c r="P31" s="205"/>
      <c r="Q31" s="178"/>
      <c r="R31" s="178"/>
      <c r="S31" s="178"/>
      <c r="T31" s="178"/>
    </row>
    <row r="32" spans="1:57" ht="20.100000000000001" customHeight="1" x14ac:dyDescent="0.2">
      <c r="A32" s="36">
        <f>IF(List1!A10&lt;&gt;"",List1!A10,IF($C$15=2,A31+0.041668,A31+0.083336))</f>
        <v>0.66667600000000016</v>
      </c>
      <c r="B32" s="46" t="str">
        <f>IF(List1!B10&lt;&gt;"",List1!B10,IF($C$14=2,"",""))</f>
        <v/>
      </c>
      <c r="C32" s="47" t="str">
        <f>IF(List1!C10&lt;&gt;"",List1!C10,IF($C$14=2,"",""))</f>
        <v/>
      </c>
      <c r="D32" s="43" t="str">
        <f>IF(List1!D10&lt;&gt;"",List1!D10,IF($C$14=2,A32,""))</f>
        <v/>
      </c>
      <c r="E32" s="46"/>
      <c r="F32" s="47"/>
      <c r="H32" s="38"/>
      <c r="I32" s="206" t="s">
        <v>22</v>
      </c>
      <c r="J32" s="206"/>
      <c r="M32" s="206"/>
      <c r="N32" s="206"/>
      <c r="S32" s="39"/>
      <c r="T32" s="207" t="str">
        <f>VLOOKUP("4.",$BD$17:$BE$23,2,FALSE)</f>
        <v>Střešovice B</v>
      </c>
      <c r="U32" s="174"/>
      <c r="V32" s="174"/>
      <c r="W32" s="174"/>
      <c r="X32" s="174"/>
      <c r="Y32" s="174"/>
    </row>
    <row r="33" spans="1:31" ht="20.100000000000001" customHeight="1" thickBot="1" x14ac:dyDescent="0.25">
      <c r="A33" s="36"/>
      <c r="B33" s="46"/>
      <c r="C33" s="47"/>
      <c r="D33" s="43" t="str">
        <f>IF(List1!D11&lt;&gt;"",List1!D11,IF(C21=2,A33,""))</f>
        <v/>
      </c>
      <c r="E33" s="46"/>
      <c r="F33" s="47"/>
      <c r="H33" s="38"/>
      <c r="I33" s="206"/>
      <c r="J33" s="206"/>
      <c r="Q33" s="206" t="s">
        <v>23</v>
      </c>
      <c r="R33" s="206"/>
      <c r="S33" s="39"/>
      <c r="T33" s="208"/>
      <c r="U33" s="209"/>
      <c r="V33" s="209"/>
      <c r="W33" s="209"/>
      <c r="X33" s="209"/>
      <c r="Y33" s="209"/>
    </row>
    <row r="34" spans="1:31" ht="20.100000000000001" customHeight="1" x14ac:dyDescent="0.2">
      <c r="I34" s="206"/>
      <c r="J34" s="206"/>
      <c r="Q34" s="206"/>
      <c r="R34" s="206"/>
      <c r="V34" s="203" t="s">
        <v>24</v>
      </c>
      <c r="W34" s="203"/>
    </row>
    <row r="35" spans="1:31" ht="20.100000000000001" customHeight="1" x14ac:dyDescent="0.2">
      <c r="A35" s="40"/>
      <c r="Q35" s="206"/>
      <c r="R35" s="206"/>
      <c r="V35" s="203"/>
      <c r="W35" s="203"/>
    </row>
    <row r="36" spans="1:31" x14ac:dyDescent="0.2">
      <c r="F36" s="41" t="s">
        <v>90</v>
      </c>
      <c r="AD36" s="172" t="s">
        <v>90</v>
      </c>
      <c r="AE36" s="172"/>
    </row>
  </sheetData>
  <sheetProtection password="821F" sheet="1" objects="1" scenarios="1" formatCells="0" selectLockedCells="1"/>
  <customSheetViews>
    <customSheetView guid="{666E3858-43CD-44E4-9130-FF04E62DFC2C}" hiddenColumns="1" showRuler="0" topLeftCell="D1">
      <selection activeCell="I5" sqref="I5:L5"/>
      <pageMargins left="0.5" right="0.48" top="0.984251969" bottom="0.984251969" header="0.4921259845" footer="0.4921259845"/>
      <pageSetup paperSize="9" orientation="portrait" r:id="rId1"/>
      <headerFooter alignWithMargins="0"/>
    </customSheetView>
    <customSheetView guid="{AAB9B74B-855D-46E5-B0DC-C87FF4C78202}" hiddenColumns="1">
      <selection sqref="A1:A6"/>
      <pageMargins left="0.5" right="0.48" top="0.984251969" bottom="0.984251969" header="0.4921259845" footer="0.4921259845"/>
      <pageSetup paperSize="9" orientation="portrait" r:id="rId2"/>
      <headerFooter alignWithMargins="0"/>
    </customSheetView>
  </customSheetViews>
  <mergeCells count="93">
    <mergeCell ref="B3:E3"/>
    <mergeCell ref="AC21:AC22"/>
    <mergeCell ref="AC23:AC24"/>
    <mergeCell ref="U23:W24"/>
    <mergeCell ref="AC17:AC18"/>
    <mergeCell ref="H19:K20"/>
    <mergeCell ref="O19:Q20"/>
    <mergeCell ref="AA19:AA20"/>
    <mergeCell ref="AC19:AC20"/>
    <mergeCell ref="AB17:AB18"/>
    <mergeCell ref="AB19:AB20"/>
    <mergeCell ref="AB21:AB22"/>
    <mergeCell ref="AB23:AB24"/>
    <mergeCell ref="AA23:AA24"/>
    <mergeCell ref="H17:K18"/>
    <mergeCell ref="L17:N18"/>
    <mergeCell ref="AA17:AA18"/>
    <mergeCell ref="AB25:AB26"/>
    <mergeCell ref="K27:P28"/>
    <mergeCell ref="P30:T31"/>
    <mergeCell ref="I32:J34"/>
    <mergeCell ref="Q33:R35"/>
    <mergeCell ref="V34:W35"/>
    <mergeCell ref="T32:Y33"/>
    <mergeCell ref="H25:K26"/>
    <mergeCell ref="M30:N32"/>
    <mergeCell ref="AA25:AA26"/>
    <mergeCell ref="H23:K24"/>
    <mergeCell ref="H21:K22"/>
    <mergeCell ref="R21:T22"/>
    <mergeCell ref="AA21:AA22"/>
    <mergeCell ref="M5:P5"/>
    <mergeCell ref="I3:L3"/>
    <mergeCell ref="O14:Q16"/>
    <mergeCell ref="I7:L7"/>
    <mergeCell ref="M7:P7"/>
    <mergeCell ref="I11:L11"/>
    <mergeCell ref="M11:P11"/>
    <mergeCell ref="M10:P10"/>
    <mergeCell ref="I10:L10"/>
    <mergeCell ref="H14:K16"/>
    <mergeCell ref="L14:N16"/>
    <mergeCell ref="I6:L6"/>
    <mergeCell ref="M6:P6"/>
    <mergeCell ref="I8:L8"/>
    <mergeCell ref="M8:P8"/>
    <mergeCell ref="I9:L9"/>
    <mergeCell ref="M9:P9"/>
    <mergeCell ref="B9:E9"/>
    <mergeCell ref="AB1:AC1"/>
    <mergeCell ref="AF1:AG1"/>
    <mergeCell ref="I2:L2"/>
    <mergeCell ref="M2:P2"/>
    <mergeCell ref="AD1:AE1"/>
    <mergeCell ref="S1:T1"/>
    <mergeCell ref="V1:W1"/>
    <mergeCell ref="B7:E7"/>
    <mergeCell ref="X1:Y1"/>
    <mergeCell ref="H1:P1"/>
    <mergeCell ref="Q1:R1"/>
    <mergeCell ref="B8:E8"/>
    <mergeCell ref="Z1:AA1"/>
    <mergeCell ref="U2:U7"/>
    <mergeCell ref="I5:L5"/>
    <mergeCell ref="AD36:AE36"/>
    <mergeCell ref="A1:A6"/>
    <mergeCell ref="B1:E2"/>
    <mergeCell ref="C5:D5"/>
    <mergeCell ref="B6:E6"/>
    <mergeCell ref="C19:D19"/>
    <mergeCell ref="C20:D20"/>
    <mergeCell ref="C21:D21"/>
    <mergeCell ref="G29:K30"/>
    <mergeCell ref="A23:C23"/>
    <mergeCell ref="D23:F23"/>
    <mergeCell ref="M3:P3"/>
    <mergeCell ref="I4:L4"/>
    <mergeCell ref="M4:P4"/>
    <mergeCell ref="C18:D18"/>
    <mergeCell ref="B11:E11"/>
    <mergeCell ref="C13:D13"/>
    <mergeCell ref="C15:D15"/>
    <mergeCell ref="C17:D17"/>
    <mergeCell ref="B10:E10"/>
    <mergeCell ref="C14:D14"/>
    <mergeCell ref="U14:W16"/>
    <mergeCell ref="R14:T16"/>
    <mergeCell ref="X14:AC14"/>
    <mergeCell ref="X15:Z15"/>
    <mergeCell ref="AA15:AA16"/>
    <mergeCell ref="AC15:AC16"/>
    <mergeCell ref="X16:Z16"/>
    <mergeCell ref="AB15:AB16"/>
  </mergeCells>
  <phoneticPr fontId="0" type="noConversion"/>
  <pageMargins left="0.5" right="0.48" top="0.984251969" bottom="0.984251969" header="0.4921259845" footer="0.4921259845"/>
  <pageSetup paperSize="9" orientation="portrait" r:id="rId3"/>
  <headerFooter alignWithMargins="0"/>
  <drawing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3"/>
  <sheetViews>
    <sheetView zoomScaleNormal="100" workbookViewId="0">
      <selection activeCell="X18" sqref="X18"/>
    </sheetView>
  </sheetViews>
  <sheetFormatPr defaultColWidth="9.140625" defaultRowHeight="12.75" x14ac:dyDescent="0.2"/>
  <cols>
    <col min="1" max="22" width="6.7109375" customWidth="1"/>
    <col min="257" max="278" width="6.7109375" customWidth="1"/>
    <col min="513" max="534" width="6.7109375" customWidth="1"/>
    <col min="769" max="790" width="6.7109375" customWidth="1"/>
    <col min="1025" max="1046" width="6.7109375" customWidth="1"/>
    <col min="1281" max="1302" width="6.7109375" customWidth="1"/>
    <col min="1537" max="1558" width="6.7109375" customWidth="1"/>
    <col min="1793" max="1814" width="6.7109375" customWidth="1"/>
    <col min="2049" max="2070" width="6.7109375" customWidth="1"/>
    <col min="2305" max="2326" width="6.7109375" customWidth="1"/>
    <col min="2561" max="2582" width="6.7109375" customWidth="1"/>
    <col min="2817" max="2838" width="6.7109375" customWidth="1"/>
    <col min="3073" max="3094" width="6.7109375" customWidth="1"/>
    <col min="3329" max="3350" width="6.7109375" customWidth="1"/>
    <col min="3585" max="3606" width="6.7109375" customWidth="1"/>
    <col min="3841" max="3862" width="6.7109375" customWidth="1"/>
    <col min="4097" max="4118" width="6.7109375" customWidth="1"/>
    <col min="4353" max="4374" width="6.7109375" customWidth="1"/>
    <col min="4609" max="4630" width="6.7109375" customWidth="1"/>
    <col min="4865" max="4886" width="6.7109375" customWidth="1"/>
    <col min="5121" max="5142" width="6.7109375" customWidth="1"/>
    <col min="5377" max="5398" width="6.7109375" customWidth="1"/>
    <col min="5633" max="5654" width="6.7109375" customWidth="1"/>
    <col min="5889" max="5910" width="6.7109375" customWidth="1"/>
    <col min="6145" max="6166" width="6.7109375" customWidth="1"/>
    <col min="6401" max="6422" width="6.7109375" customWidth="1"/>
    <col min="6657" max="6678" width="6.7109375" customWidth="1"/>
    <col min="6913" max="6934" width="6.7109375" customWidth="1"/>
    <col min="7169" max="7190" width="6.7109375" customWidth="1"/>
    <col min="7425" max="7446" width="6.7109375" customWidth="1"/>
    <col min="7681" max="7702" width="6.7109375" customWidth="1"/>
    <col min="7937" max="7958" width="6.7109375" customWidth="1"/>
    <col min="8193" max="8214" width="6.7109375" customWidth="1"/>
    <col min="8449" max="8470" width="6.7109375" customWidth="1"/>
    <col min="8705" max="8726" width="6.7109375" customWidth="1"/>
    <col min="8961" max="8982" width="6.7109375" customWidth="1"/>
    <col min="9217" max="9238" width="6.7109375" customWidth="1"/>
    <col min="9473" max="9494" width="6.7109375" customWidth="1"/>
    <col min="9729" max="9750" width="6.7109375" customWidth="1"/>
    <col min="9985" max="10006" width="6.7109375" customWidth="1"/>
    <col min="10241" max="10262" width="6.7109375" customWidth="1"/>
    <col min="10497" max="10518" width="6.7109375" customWidth="1"/>
    <col min="10753" max="10774" width="6.7109375" customWidth="1"/>
    <col min="11009" max="11030" width="6.7109375" customWidth="1"/>
    <col min="11265" max="11286" width="6.7109375" customWidth="1"/>
    <col min="11521" max="11542" width="6.7109375" customWidth="1"/>
    <col min="11777" max="11798" width="6.7109375" customWidth="1"/>
    <col min="12033" max="12054" width="6.7109375" customWidth="1"/>
    <col min="12289" max="12310" width="6.7109375" customWidth="1"/>
    <col min="12545" max="12566" width="6.7109375" customWidth="1"/>
    <col min="12801" max="12822" width="6.7109375" customWidth="1"/>
    <col min="13057" max="13078" width="6.7109375" customWidth="1"/>
    <col min="13313" max="13334" width="6.7109375" customWidth="1"/>
    <col min="13569" max="13590" width="6.7109375" customWidth="1"/>
    <col min="13825" max="13846" width="6.7109375" customWidth="1"/>
    <col min="14081" max="14102" width="6.7109375" customWidth="1"/>
    <col min="14337" max="14358" width="6.7109375" customWidth="1"/>
    <col min="14593" max="14614" width="6.7109375" customWidth="1"/>
    <col min="14849" max="14870" width="6.7109375" customWidth="1"/>
    <col min="15105" max="15126" width="6.7109375" customWidth="1"/>
    <col min="15361" max="15382" width="6.7109375" customWidth="1"/>
    <col min="15617" max="15638" width="6.7109375" customWidth="1"/>
    <col min="15873" max="15894" width="6.7109375" customWidth="1"/>
    <col min="16129" max="16150" width="6.7109375" customWidth="1"/>
  </cols>
  <sheetData>
    <row r="1" spans="1:22" ht="30" customHeight="1" x14ac:dyDescent="0.2">
      <c r="A1" s="268" t="str">
        <f>'(4) vstupní data '!H14</f>
        <v>1.kolo          přebor Prahy U20Z</v>
      </c>
      <c r="B1" s="269"/>
      <c r="C1" s="269"/>
      <c r="D1" s="270"/>
      <c r="E1" s="277" t="str">
        <f>'(4) vstupní data '!L14</f>
        <v>Střešovice B</v>
      </c>
      <c r="F1" s="278"/>
      <c r="G1" s="279"/>
      <c r="H1" s="286" t="str">
        <f>'(4) vstupní data '!O14</f>
        <v>Kometa B</v>
      </c>
      <c r="I1" s="278"/>
      <c r="J1" s="279"/>
      <c r="K1" s="286" t="str">
        <f>'(4) vstupní data '!R14</f>
        <v>Slavia B</v>
      </c>
      <c r="L1" s="278"/>
      <c r="M1" s="279"/>
      <c r="N1" s="286" t="str">
        <f>'(4) vstupní data '!U14</f>
        <v>Orion B</v>
      </c>
      <c r="O1" s="278"/>
      <c r="P1" s="289"/>
      <c r="Q1" s="154" t="s">
        <v>20</v>
      </c>
      <c r="R1" s="155"/>
      <c r="S1" s="155"/>
      <c r="T1" s="155"/>
      <c r="U1" s="155"/>
      <c r="V1" s="241"/>
    </row>
    <row r="2" spans="1:22" ht="30" customHeight="1" x14ac:dyDescent="0.2">
      <c r="A2" s="271"/>
      <c r="B2" s="272"/>
      <c r="C2" s="272"/>
      <c r="D2" s="273"/>
      <c r="E2" s="280"/>
      <c r="F2" s="281"/>
      <c r="G2" s="282"/>
      <c r="H2" s="287"/>
      <c r="I2" s="281"/>
      <c r="J2" s="282"/>
      <c r="K2" s="287"/>
      <c r="L2" s="281"/>
      <c r="M2" s="282"/>
      <c r="N2" s="287"/>
      <c r="O2" s="281"/>
      <c r="P2" s="290"/>
      <c r="Q2" s="292" t="s">
        <v>9</v>
      </c>
      <c r="R2" s="293"/>
      <c r="S2" s="294"/>
      <c r="T2" s="160" t="s">
        <v>18</v>
      </c>
      <c r="U2" s="160" t="s">
        <v>117</v>
      </c>
      <c r="V2" s="242" t="s">
        <v>19</v>
      </c>
    </row>
    <row r="3" spans="1:22" ht="30" customHeight="1" thickBot="1" x14ac:dyDescent="0.25">
      <c r="A3" s="274"/>
      <c r="B3" s="275"/>
      <c r="C3" s="275"/>
      <c r="D3" s="276"/>
      <c r="E3" s="283"/>
      <c r="F3" s="284"/>
      <c r="G3" s="285"/>
      <c r="H3" s="288"/>
      <c r="I3" s="284"/>
      <c r="J3" s="285"/>
      <c r="K3" s="288"/>
      <c r="L3" s="284"/>
      <c r="M3" s="285"/>
      <c r="N3" s="288"/>
      <c r="O3" s="284"/>
      <c r="P3" s="291"/>
      <c r="Q3" s="247" t="s">
        <v>10</v>
      </c>
      <c r="R3" s="248"/>
      <c r="S3" s="249"/>
      <c r="T3" s="246"/>
      <c r="U3" s="246"/>
      <c r="V3" s="243"/>
    </row>
    <row r="4" spans="1:22" ht="30" customHeight="1" x14ac:dyDescent="0.2">
      <c r="A4" s="295" t="str">
        <f>'(4) vstupní data '!H17</f>
        <v>Střešovice B</v>
      </c>
      <c r="B4" s="296"/>
      <c r="C4" s="296"/>
      <c r="D4" s="297"/>
      <c r="E4" s="218" t="str">
        <f>'(4) vstupní data '!L17</f>
        <v>3.liga</v>
      </c>
      <c r="F4" s="219"/>
      <c r="G4" s="220"/>
      <c r="H4" s="1"/>
      <c r="I4" s="1" t="s">
        <v>17</v>
      </c>
      <c r="J4" s="2"/>
      <c r="K4" s="3"/>
      <c r="L4" s="1" t="s">
        <v>17</v>
      </c>
      <c r="M4" s="2"/>
      <c r="N4" s="3"/>
      <c r="O4" s="1" t="s">
        <v>17</v>
      </c>
      <c r="P4" s="2"/>
      <c r="Q4" s="4"/>
      <c r="R4" s="1" t="s">
        <v>17</v>
      </c>
      <c r="S4" s="5"/>
      <c r="T4" s="301"/>
      <c r="U4" s="250"/>
      <c r="V4" s="220"/>
    </row>
    <row r="5" spans="1:22" ht="30" customHeight="1" thickBot="1" x14ac:dyDescent="0.25">
      <c r="A5" s="298"/>
      <c r="B5" s="299"/>
      <c r="C5" s="299"/>
      <c r="D5" s="300"/>
      <c r="E5" s="221"/>
      <c r="F5" s="222"/>
      <c r="G5" s="223"/>
      <c r="H5" s="6"/>
      <c r="I5" s="6" t="s">
        <v>17</v>
      </c>
      <c r="J5" s="7"/>
      <c r="K5" s="8"/>
      <c r="L5" s="6" t="s">
        <v>17</v>
      </c>
      <c r="M5" s="7"/>
      <c r="N5" s="8"/>
      <c r="O5" s="6" t="s">
        <v>17</v>
      </c>
      <c r="P5" s="7"/>
      <c r="Q5" s="9"/>
      <c r="R5" s="6" t="s">
        <v>17</v>
      </c>
      <c r="S5" s="10"/>
      <c r="T5" s="302"/>
      <c r="U5" s="251"/>
      <c r="V5" s="223"/>
    </row>
    <row r="6" spans="1:22" ht="30" customHeight="1" x14ac:dyDescent="0.2">
      <c r="A6" s="295" t="str">
        <f>'(4) vstupní data '!H19</f>
        <v>Kometa B</v>
      </c>
      <c r="B6" s="296"/>
      <c r="C6" s="296"/>
      <c r="D6" s="297"/>
      <c r="E6" s="11"/>
      <c r="F6" s="1" t="s">
        <v>17</v>
      </c>
      <c r="G6" s="11"/>
      <c r="H6" s="218" t="str">
        <f>'(4) vstupní data '!O19</f>
        <v>3.liga</v>
      </c>
      <c r="I6" s="219"/>
      <c r="J6" s="220"/>
      <c r="K6" s="11"/>
      <c r="L6" s="1" t="s">
        <v>17</v>
      </c>
      <c r="M6" s="12"/>
      <c r="N6" s="13"/>
      <c r="O6" s="1" t="s">
        <v>17</v>
      </c>
      <c r="P6" s="12"/>
      <c r="Q6" s="4"/>
      <c r="R6" s="1" t="s">
        <v>17</v>
      </c>
      <c r="S6" s="5"/>
      <c r="T6" s="301"/>
      <c r="U6" s="250"/>
      <c r="V6" s="220"/>
    </row>
    <row r="7" spans="1:22" ht="30" customHeight="1" thickBot="1" x14ac:dyDescent="0.25">
      <c r="A7" s="298"/>
      <c r="B7" s="299"/>
      <c r="C7" s="299"/>
      <c r="D7" s="300"/>
      <c r="E7" s="14"/>
      <c r="F7" s="6" t="s">
        <v>17</v>
      </c>
      <c r="G7" s="14"/>
      <c r="H7" s="221"/>
      <c r="I7" s="222"/>
      <c r="J7" s="223"/>
      <c r="K7" s="15"/>
      <c r="L7" s="6" t="s">
        <v>17</v>
      </c>
      <c r="M7" s="16"/>
      <c r="N7" s="17"/>
      <c r="O7" s="6" t="s">
        <v>17</v>
      </c>
      <c r="P7" s="16"/>
      <c r="Q7" s="9"/>
      <c r="R7" s="6" t="s">
        <v>17</v>
      </c>
      <c r="S7" s="10"/>
      <c r="T7" s="302"/>
      <c r="U7" s="251"/>
      <c r="V7" s="223"/>
    </row>
    <row r="8" spans="1:22" ht="30" customHeight="1" x14ac:dyDescent="0.2">
      <c r="A8" s="295" t="str">
        <f>'(4) vstupní data '!H21</f>
        <v>Slavia B</v>
      </c>
      <c r="B8" s="296"/>
      <c r="C8" s="296"/>
      <c r="D8" s="297"/>
      <c r="E8" s="1"/>
      <c r="F8" s="1" t="s">
        <v>17</v>
      </c>
      <c r="G8" s="2"/>
      <c r="H8" s="18"/>
      <c r="I8" s="1" t="s">
        <v>17</v>
      </c>
      <c r="J8" s="19"/>
      <c r="K8" s="218" t="str">
        <f>'(4) vstupní data '!R21</f>
        <v>3.liga</v>
      </c>
      <c r="L8" s="219"/>
      <c r="M8" s="220"/>
      <c r="N8" s="19"/>
      <c r="O8" s="1" t="s">
        <v>17</v>
      </c>
      <c r="P8" s="20"/>
      <c r="Q8" s="4"/>
      <c r="R8" s="1" t="s">
        <v>17</v>
      </c>
      <c r="S8" s="5"/>
      <c r="T8" s="301"/>
      <c r="U8" s="250"/>
      <c r="V8" s="220"/>
    </row>
    <row r="9" spans="1:22" ht="30" customHeight="1" thickBot="1" x14ac:dyDescent="0.25">
      <c r="A9" s="298"/>
      <c r="B9" s="299"/>
      <c r="C9" s="299"/>
      <c r="D9" s="300"/>
      <c r="E9" s="6"/>
      <c r="F9" s="6" t="s">
        <v>17</v>
      </c>
      <c r="G9" s="7"/>
      <c r="H9" s="21"/>
      <c r="I9" s="6" t="s">
        <v>17</v>
      </c>
      <c r="J9" s="22"/>
      <c r="K9" s="221"/>
      <c r="L9" s="222"/>
      <c r="M9" s="223"/>
      <c r="N9" s="22"/>
      <c r="O9" s="6" t="s">
        <v>17</v>
      </c>
      <c r="P9" s="22"/>
      <c r="Q9" s="9"/>
      <c r="R9" s="6" t="s">
        <v>17</v>
      </c>
      <c r="S9" s="10"/>
      <c r="T9" s="302"/>
      <c r="U9" s="251"/>
      <c r="V9" s="223"/>
    </row>
    <row r="10" spans="1:22" ht="30" customHeight="1" x14ac:dyDescent="0.2">
      <c r="A10" s="295" t="str">
        <f>'(4) vstupní data '!H23</f>
        <v>Orion B</v>
      </c>
      <c r="B10" s="296"/>
      <c r="C10" s="296"/>
      <c r="D10" s="297"/>
      <c r="E10" s="19"/>
      <c r="F10" s="1" t="s">
        <v>17</v>
      </c>
      <c r="G10" s="20"/>
      <c r="H10" s="3"/>
      <c r="I10" s="1" t="s">
        <v>17</v>
      </c>
      <c r="J10" s="2"/>
      <c r="K10" s="18"/>
      <c r="L10" s="1" t="s">
        <v>17</v>
      </c>
      <c r="M10" s="19"/>
      <c r="N10" s="218" t="str">
        <f>'(4) vstupní data '!U23</f>
        <v>3.liga</v>
      </c>
      <c r="O10" s="219"/>
      <c r="P10" s="220"/>
      <c r="Q10" s="4"/>
      <c r="R10" s="1" t="s">
        <v>17</v>
      </c>
      <c r="S10" s="5"/>
      <c r="T10" s="301"/>
      <c r="U10" s="250"/>
      <c r="V10" s="220"/>
    </row>
    <row r="11" spans="1:22" ht="30" customHeight="1" thickBot="1" x14ac:dyDescent="0.25">
      <c r="A11" s="298"/>
      <c r="B11" s="299"/>
      <c r="C11" s="299"/>
      <c r="D11" s="300"/>
      <c r="E11" s="22"/>
      <c r="F11" s="6" t="s">
        <v>17</v>
      </c>
      <c r="G11" s="23"/>
      <c r="H11" s="8"/>
      <c r="I11" s="6" t="s">
        <v>17</v>
      </c>
      <c r="J11" s="7"/>
      <c r="K11" s="21"/>
      <c r="L11" s="6" t="s">
        <v>17</v>
      </c>
      <c r="M11" s="22"/>
      <c r="N11" s="221"/>
      <c r="O11" s="222"/>
      <c r="P11" s="223"/>
      <c r="Q11" s="9"/>
      <c r="R11" s="6" t="s">
        <v>17</v>
      </c>
      <c r="S11" s="10"/>
      <c r="T11" s="302"/>
      <c r="U11" s="251"/>
      <c r="V11" s="223"/>
    </row>
    <row r="12" spans="1:22" ht="21.95" customHeight="1" x14ac:dyDescent="0.2">
      <c r="B12" s="303" t="s">
        <v>4</v>
      </c>
      <c r="C12" s="304"/>
      <c r="D12" s="304"/>
      <c r="E12" s="304"/>
      <c r="F12" s="304"/>
      <c r="G12" s="304"/>
      <c r="H12" s="304"/>
      <c r="I12" s="304"/>
      <c r="J12" s="305"/>
      <c r="K12" s="303" t="s">
        <v>5</v>
      </c>
      <c r="L12" s="304"/>
      <c r="M12" s="304"/>
      <c r="N12" s="304"/>
      <c r="O12" s="304"/>
      <c r="P12" s="304"/>
      <c r="Q12" s="304"/>
      <c r="R12" s="304"/>
      <c r="S12" s="305"/>
    </row>
    <row r="13" spans="1:22" ht="21.95" customHeight="1" thickBot="1" x14ac:dyDescent="0.25">
      <c r="B13" s="264" t="s">
        <v>6</v>
      </c>
      <c r="C13" s="262"/>
      <c r="D13" s="265"/>
      <c r="E13" s="261" t="s">
        <v>7</v>
      </c>
      <c r="F13" s="262"/>
      <c r="G13" s="265"/>
      <c r="H13" s="261" t="s">
        <v>8</v>
      </c>
      <c r="I13" s="262"/>
      <c r="J13" s="263"/>
      <c r="K13" s="264" t="s">
        <v>6</v>
      </c>
      <c r="L13" s="262"/>
      <c r="M13" s="265"/>
      <c r="N13" s="261" t="s">
        <v>7</v>
      </c>
      <c r="O13" s="262"/>
      <c r="P13" s="265"/>
      <c r="Q13" s="261" t="s">
        <v>8</v>
      </c>
      <c r="R13" s="262"/>
      <c r="S13" s="263"/>
    </row>
    <row r="14" spans="1:22" ht="21.95" customHeight="1" x14ac:dyDescent="0.2">
      <c r="B14" s="266">
        <f>'(4) vstupní data '!A25</f>
        <v>0.375</v>
      </c>
      <c r="C14" s="267"/>
      <c r="D14" s="267"/>
      <c r="E14" s="252" t="str">
        <f>'(4) vstupní data '!B25</f>
        <v>Střešovice B</v>
      </c>
      <c r="F14" s="252"/>
      <c r="G14" s="252"/>
      <c r="H14" s="252" t="str">
        <f>'(4) vstupní data '!C25</f>
        <v>Orion B</v>
      </c>
      <c r="I14" s="252"/>
      <c r="J14" s="253"/>
      <c r="K14" s="266" t="str">
        <f>'(4) vstupní data '!D25</f>
        <v/>
      </c>
      <c r="L14" s="267"/>
      <c r="M14" s="267"/>
      <c r="N14" s="252" t="str">
        <f>'(4) vstupní data '!E25</f>
        <v xml:space="preserve"> </v>
      </c>
      <c r="O14" s="252"/>
      <c r="P14" s="252"/>
      <c r="Q14" s="252" t="str">
        <f>'(4) vstupní data '!F25</f>
        <v xml:space="preserve"> </v>
      </c>
      <c r="R14" s="252"/>
      <c r="S14" s="253"/>
    </row>
    <row r="15" spans="1:22" ht="21.95" customHeight="1" x14ac:dyDescent="0.2">
      <c r="B15" s="254">
        <f>'(4) vstupní data '!A26</f>
        <v>0.41666799999999998</v>
      </c>
      <c r="C15" s="255"/>
      <c r="D15" s="255"/>
      <c r="E15" s="244" t="str">
        <f>'(4) vstupní data '!B26</f>
        <v>Kometa B</v>
      </c>
      <c r="F15" s="244"/>
      <c r="G15" s="244"/>
      <c r="H15" s="244" t="str">
        <f>'(4) vstupní data '!C26</f>
        <v>Slavia B</v>
      </c>
      <c r="I15" s="244"/>
      <c r="J15" s="245"/>
      <c r="K15" s="254" t="str">
        <f>'(4) vstupní data '!D26</f>
        <v/>
      </c>
      <c r="L15" s="255"/>
      <c r="M15" s="255"/>
      <c r="N15" s="244" t="str">
        <f>'(4) vstupní data '!E26</f>
        <v xml:space="preserve"> </v>
      </c>
      <c r="O15" s="244"/>
      <c r="P15" s="244"/>
      <c r="Q15" s="244" t="str">
        <f>'(4) vstupní data '!F26</f>
        <v xml:space="preserve"> </v>
      </c>
      <c r="R15" s="244"/>
      <c r="S15" s="245"/>
    </row>
    <row r="16" spans="1:22" ht="21.95" customHeight="1" x14ac:dyDescent="0.2">
      <c r="B16" s="254">
        <f>'(4) vstupní data '!A27</f>
        <v>0.45833599999999997</v>
      </c>
      <c r="C16" s="255"/>
      <c r="D16" s="255"/>
      <c r="E16" s="244" t="str">
        <f>'(4) vstupní data '!B27</f>
        <v>Orion B</v>
      </c>
      <c r="F16" s="244"/>
      <c r="G16" s="244"/>
      <c r="H16" s="244" t="str">
        <f>'(4) vstupní data '!C27</f>
        <v>Slavia B</v>
      </c>
      <c r="I16" s="244"/>
      <c r="J16" s="245"/>
      <c r="K16" s="254" t="str">
        <f>'(4) vstupní data '!D27</f>
        <v/>
      </c>
      <c r="L16" s="255"/>
      <c r="M16" s="255"/>
      <c r="N16" s="244" t="str">
        <f>'(4) vstupní data '!E27</f>
        <v xml:space="preserve"> </v>
      </c>
      <c r="O16" s="244"/>
      <c r="P16" s="244"/>
      <c r="Q16" s="244" t="str">
        <f>'(4) vstupní data '!F27</f>
        <v xml:space="preserve"> </v>
      </c>
      <c r="R16" s="244"/>
      <c r="S16" s="245"/>
    </row>
    <row r="17" spans="1:22" ht="21.95" customHeight="1" x14ac:dyDescent="0.2">
      <c r="B17" s="254">
        <f>'(4) vstupní data '!A28</f>
        <v>0.500004</v>
      </c>
      <c r="C17" s="255"/>
      <c r="D17" s="255"/>
      <c r="E17" s="244" t="str">
        <f>'(4) vstupní data '!B28</f>
        <v>Střešovice B</v>
      </c>
      <c r="F17" s="244"/>
      <c r="G17" s="244"/>
      <c r="H17" s="244" t="str">
        <f>'(4) vstupní data '!C28</f>
        <v>Kometa B</v>
      </c>
      <c r="I17" s="244"/>
      <c r="J17" s="245"/>
      <c r="K17" s="254" t="str">
        <f>'(4) vstupní data '!D28</f>
        <v/>
      </c>
      <c r="L17" s="255"/>
      <c r="M17" s="255"/>
      <c r="N17" s="244" t="str">
        <f>'(4) vstupní data '!E28</f>
        <v xml:space="preserve"> </v>
      </c>
      <c r="O17" s="244"/>
      <c r="P17" s="244"/>
      <c r="Q17" s="244" t="str">
        <f>'(4) vstupní data '!F28</f>
        <v xml:space="preserve"> </v>
      </c>
      <c r="R17" s="244"/>
      <c r="S17" s="245"/>
    </row>
    <row r="18" spans="1:22" ht="21.95" customHeight="1" x14ac:dyDescent="0.2">
      <c r="B18" s="254">
        <f>'(4) vstupní data '!A29</f>
        <v>0.54167200000000004</v>
      </c>
      <c r="C18" s="255"/>
      <c r="D18" s="255"/>
      <c r="E18" s="244" t="str">
        <f>'(4) vstupní data '!B29</f>
        <v>Kometa B</v>
      </c>
      <c r="F18" s="244"/>
      <c r="G18" s="244"/>
      <c r="H18" s="244" t="str">
        <f>'(4) vstupní data '!C29</f>
        <v>Orion B</v>
      </c>
      <c r="I18" s="244"/>
      <c r="J18" s="245"/>
      <c r="K18" s="254" t="str">
        <f>'(4) vstupní data '!D29</f>
        <v/>
      </c>
      <c r="L18" s="255"/>
      <c r="M18" s="255"/>
      <c r="N18" s="244" t="str">
        <f>'(4) vstupní data '!E29</f>
        <v xml:space="preserve"> </v>
      </c>
      <c r="O18" s="244"/>
      <c r="P18" s="244"/>
      <c r="Q18" s="244" t="str">
        <f>'(4) vstupní data '!F29</f>
        <v xml:space="preserve"> </v>
      </c>
      <c r="R18" s="244"/>
      <c r="S18" s="245"/>
    </row>
    <row r="19" spans="1:22" ht="21.95" customHeight="1" x14ac:dyDescent="0.2">
      <c r="B19" s="254">
        <f>'(4) vstupní data '!A30</f>
        <v>0.58334000000000008</v>
      </c>
      <c r="C19" s="255"/>
      <c r="D19" s="255"/>
      <c r="E19" s="244" t="str">
        <f>'(4) vstupní data '!B30</f>
        <v>Slavia B</v>
      </c>
      <c r="F19" s="244"/>
      <c r="G19" s="244"/>
      <c r="H19" s="244" t="str">
        <f>'(4) vstupní data '!C30</f>
        <v>Střešovice B</v>
      </c>
      <c r="I19" s="244"/>
      <c r="J19" s="245"/>
      <c r="K19" s="254" t="str">
        <f>'(4) vstupní data '!D30</f>
        <v/>
      </c>
      <c r="L19" s="255"/>
      <c r="M19" s="255"/>
      <c r="N19" s="244" t="str">
        <f>'(4) vstupní data '!E30</f>
        <v xml:space="preserve"> </v>
      </c>
      <c r="O19" s="244"/>
      <c r="P19" s="244"/>
      <c r="Q19" s="244" t="str">
        <f>'(4) vstupní data '!F30</f>
        <v xml:space="preserve"> </v>
      </c>
      <c r="R19" s="244"/>
      <c r="S19" s="245"/>
      <c r="T19" s="256" t="s">
        <v>90</v>
      </c>
      <c r="U19" s="256"/>
      <c r="V19" s="256"/>
    </row>
    <row r="20" spans="1:22" ht="21.75" customHeight="1" x14ac:dyDescent="0.2">
      <c r="B20" s="254">
        <f>'(4) vstupní data '!A31</f>
        <v>0.62500800000000012</v>
      </c>
      <c r="C20" s="255"/>
      <c r="D20" s="255"/>
      <c r="E20" s="244" t="str">
        <f>'(4) vstupní data '!B31</f>
        <v/>
      </c>
      <c r="F20" s="244"/>
      <c r="G20" s="244"/>
      <c r="H20" s="244" t="str">
        <f>'(4) vstupní data '!C31</f>
        <v/>
      </c>
      <c r="I20" s="244"/>
      <c r="J20" s="245"/>
      <c r="K20" s="254" t="str">
        <f>'(4) vstupní data '!D31</f>
        <v/>
      </c>
      <c r="L20" s="255"/>
      <c r="M20" s="255"/>
      <c r="N20" s="244" t="str">
        <f>'(4) vstupní data '!E31</f>
        <v xml:space="preserve"> </v>
      </c>
      <c r="O20" s="244"/>
      <c r="P20" s="244"/>
      <c r="Q20" s="244" t="str">
        <f>'(4) vstupní data '!F31</f>
        <v xml:space="preserve"> </v>
      </c>
      <c r="R20" s="244"/>
      <c r="S20" s="245"/>
    </row>
    <row r="21" spans="1:22" ht="21.75" customHeight="1" thickBot="1" x14ac:dyDescent="0.25">
      <c r="B21" s="257">
        <f>'(4) vstupní data '!A32</f>
        <v>0.66667600000000016</v>
      </c>
      <c r="C21" s="258"/>
      <c r="D21" s="258"/>
      <c r="E21" s="259" t="str">
        <f>'(4) vstupní data '!B32</f>
        <v/>
      </c>
      <c r="F21" s="259"/>
      <c r="G21" s="259"/>
      <c r="H21" s="259" t="str">
        <f>'(4) vstupní data '!C32</f>
        <v/>
      </c>
      <c r="I21" s="259"/>
      <c r="J21" s="260"/>
      <c r="K21" s="257" t="str">
        <f>'(4) vstupní data '!D32</f>
        <v/>
      </c>
      <c r="L21" s="258"/>
      <c r="M21" s="258"/>
      <c r="N21" s="259">
        <f>'(4) vstupní data '!E32</f>
        <v>0</v>
      </c>
      <c r="O21" s="259"/>
      <c r="P21" s="259"/>
      <c r="Q21" s="259">
        <f>'(4) vstupní data '!F32</f>
        <v>0</v>
      </c>
      <c r="R21" s="259"/>
      <c r="S21" s="260"/>
    </row>
    <row r="22" spans="1:22" ht="75" customHeight="1" x14ac:dyDescent="0.8">
      <c r="A22" s="240" t="s">
        <v>26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</row>
    <row r="23" spans="1:22" ht="60" customHeight="1" x14ac:dyDescent="0.2">
      <c r="A23" s="239" t="s">
        <v>6</v>
      </c>
      <c r="B23" s="239"/>
      <c r="C23" s="239"/>
      <c r="D23" s="239"/>
      <c r="E23" s="239"/>
      <c r="F23" s="239"/>
      <c r="G23" s="239"/>
      <c r="H23" s="239" t="s">
        <v>7</v>
      </c>
      <c r="I23" s="239"/>
      <c r="J23" s="239"/>
      <c r="K23" s="239"/>
      <c r="L23" s="239"/>
      <c r="M23" s="239"/>
      <c r="N23" s="239"/>
      <c r="O23" s="239" t="s">
        <v>8</v>
      </c>
      <c r="P23" s="239"/>
      <c r="Q23" s="239"/>
      <c r="R23" s="239"/>
      <c r="S23" s="239"/>
      <c r="T23" s="239"/>
      <c r="U23" s="239"/>
      <c r="V23" s="239"/>
    </row>
    <row r="24" spans="1:22" ht="60" customHeight="1" x14ac:dyDescent="0.5">
      <c r="A24" s="237">
        <f t="shared" ref="A24:A29" si="0">B14</f>
        <v>0.375</v>
      </c>
      <c r="B24" s="237"/>
      <c r="C24" s="237"/>
      <c r="D24" s="237"/>
      <c r="E24" s="237"/>
      <c r="F24" s="237"/>
      <c r="G24" s="237"/>
      <c r="H24" s="238" t="str">
        <f t="shared" ref="H24:H29" si="1">E14</f>
        <v>Střešovice B</v>
      </c>
      <c r="I24" s="238"/>
      <c r="J24" s="238"/>
      <c r="K24" s="238"/>
      <c r="L24" s="238"/>
      <c r="M24" s="238"/>
      <c r="N24" s="238"/>
      <c r="O24" s="238" t="str">
        <f t="shared" ref="O24:O29" si="2">H14</f>
        <v>Orion B</v>
      </c>
      <c r="P24" s="238"/>
      <c r="Q24" s="238"/>
      <c r="R24" s="238"/>
      <c r="S24" s="238"/>
      <c r="T24" s="238"/>
      <c r="U24" s="238"/>
      <c r="V24" s="238"/>
    </row>
    <row r="25" spans="1:22" ht="60" customHeight="1" x14ac:dyDescent="0.5">
      <c r="A25" s="237">
        <f t="shared" si="0"/>
        <v>0.41666799999999998</v>
      </c>
      <c r="B25" s="237"/>
      <c r="C25" s="237"/>
      <c r="D25" s="237"/>
      <c r="E25" s="237"/>
      <c r="F25" s="237"/>
      <c r="G25" s="237"/>
      <c r="H25" s="238" t="str">
        <f t="shared" si="1"/>
        <v>Kometa B</v>
      </c>
      <c r="I25" s="238"/>
      <c r="J25" s="238"/>
      <c r="K25" s="238"/>
      <c r="L25" s="238"/>
      <c r="M25" s="238"/>
      <c r="N25" s="238"/>
      <c r="O25" s="238" t="str">
        <f t="shared" si="2"/>
        <v>Slavia B</v>
      </c>
      <c r="P25" s="238"/>
      <c r="Q25" s="238"/>
      <c r="R25" s="238"/>
      <c r="S25" s="238"/>
      <c r="T25" s="238"/>
      <c r="U25" s="238"/>
      <c r="V25" s="238"/>
    </row>
    <row r="26" spans="1:22" ht="60" customHeight="1" x14ac:dyDescent="0.5">
      <c r="A26" s="237">
        <f t="shared" si="0"/>
        <v>0.45833599999999997</v>
      </c>
      <c r="B26" s="237"/>
      <c r="C26" s="237"/>
      <c r="D26" s="237"/>
      <c r="E26" s="237"/>
      <c r="F26" s="237"/>
      <c r="G26" s="237"/>
      <c r="H26" s="238" t="str">
        <f t="shared" si="1"/>
        <v>Orion B</v>
      </c>
      <c r="I26" s="238"/>
      <c r="J26" s="238"/>
      <c r="K26" s="238"/>
      <c r="L26" s="238"/>
      <c r="M26" s="238"/>
      <c r="N26" s="238"/>
      <c r="O26" s="238" t="str">
        <f t="shared" si="2"/>
        <v>Slavia B</v>
      </c>
      <c r="P26" s="238"/>
      <c r="Q26" s="238"/>
      <c r="R26" s="238"/>
      <c r="S26" s="238"/>
      <c r="T26" s="238"/>
      <c r="U26" s="238"/>
      <c r="V26" s="238"/>
    </row>
    <row r="27" spans="1:22" ht="60" customHeight="1" x14ac:dyDescent="0.5">
      <c r="A27" s="237">
        <f t="shared" si="0"/>
        <v>0.500004</v>
      </c>
      <c r="B27" s="237"/>
      <c r="C27" s="237"/>
      <c r="D27" s="237"/>
      <c r="E27" s="237"/>
      <c r="F27" s="237"/>
      <c r="G27" s="237"/>
      <c r="H27" s="238" t="str">
        <f t="shared" si="1"/>
        <v>Střešovice B</v>
      </c>
      <c r="I27" s="238"/>
      <c r="J27" s="238"/>
      <c r="K27" s="238"/>
      <c r="L27" s="238"/>
      <c r="M27" s="238"/>
      <c r="N27" s="238"/>
      <c r="O27" s="238" t="str">
        <f t="shared" si="2"/>
        <v>Kometa B</v>
      </c>
      <c r="P27" s="238"/>
      <c r="Q27" s="238"/>
      <c r="R27" s="238"/>
      <c r="S27" s="238"/>
      <c r="T27" s="238"/>
      <c r="U27" s="238"/>
      <c r="V27" s="238"/>
    </row>
    <row r="28" spans="1:22" ht="60" customHeight="1" x14ac:dyDescent="0.5">
      <c r="A28" s="237">
        <f t="shared" si="0"/>
        <v>0.54167200000000004</v>
      </c>
      <c r="B28" s="237"/>
      <c r="C28" s="237"/>
      <c r="D28" s="237"/>
      <c r="E28" s="237"/>
      <c r="F28" s="237"/>
      <c r="G28" s="237"/>
      <c r="H28" s="238" t="str">
        <f t="shared" si="1"/>
        <v>Kometa B</v>
      </c>
      <c r="I28" s="238"/>
      <c r="J28" s="238"/>
      <c r="K28" s="238"/>
      <c r="L28" s="238"/>
      <c r="M28" s="238"/>
      <c r="N28" s="238"/>
      <c r="O28" s="238" t="str">
        <f t="shared" si="2"/>
        <v>Orion B</v>
      </c>
      <c r="P28" s="238"/>
      <c r="Q28" s="238"/>
      <c r="R28" s="238"/>
      <c r="S28" s="238"/>
      <c r="T28" s="238"/>
      <c r="U28" s="238"/>
      <c r="V28" s="238"/>
    </row>
    <row r="29" spans="1:22" ht="60" customHeight="1" x14ac:dyDescent="0.5">
      <c r="A29" s="237">
        <f t="shared" si="0"/>
        <v>0.58334000000000008</v>
      </c>
      <c r="B29" s="237"/>
      <c r="C29" s="237"/>
      <c r="D29" s="237"/>
      <c r="E29" s="237"/>
      <c r="F29" s="237"/>
      <c r="G29" s="237"/>
      <c r="H29" s="238" t="str">
        <f t="shared" si="1"/>
        <v>Slavia B</v>
      </c>
      <c r="I29" s="238"/>
      <c r="J29" s="238"/>
      <c r="K29" s="238"/>
      <c r="L29" s="238"/>
      <c r="M29" s="238"/>
      <c r="N29" s="238"/>
      <c r="O29" s="238" t="str">
        <f t="shared" si="2"/>
        <v>Střešovice B</v>
      </c>
      <c r="P29" s="238"/>
      <c r="Q29" s="238"/>
      <c r="R29" s="238"/>
      <c r="S29" s="238"/>
      <c r="T29" s="238"/>
      <c r="U29" s="238"/>
      <c r="V29" s="238"/>
    </row>
    <row r="30" spans="1:22" ht="60" customHeight="1" x14ac:dyDescent="0.8">
      <c r="A30" s="240" t="s">
        <v>27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</row>
    <row r="31" spans="1:22" ht="60" customHeight="1" x14ac:dyDescent="0.2">
      <c r="A31" s="239" t="s">
        <v>6</v>
      </c>
      <c r="B31" s="239"/>
      <c r="C31" s="239"/>
      <c r="D31" s="239"/>
      <c r="E31" s="239"/>
      <c r="F31" s="239"/>
      <c r="G31" s="239"/>
      <c r="H31" s="239" t="s">
        <v>7</v>
      </c>
      <c r="I31" s="239"/>
      <c r="J31" s="239"/>
      <c r="K31" s="239"/>
      <c r="L31" s="239"/>
      <c r="M31" s="239"/>
      <c r="N31" s="239"/>
      <c r="O31" s="239" t="s">
        <v>8</v>
      </c>
      <c r="P31" s="239"/>
      <c r="Q31" s="239"/>
      <c r="R31" s="239"/>
      <c r="S31" s="239"/>
      <c r="T31" s="239"/>
      <c r="U31" s="239"/>
      <c r="V31" s="239"/>
    </row>
    <row r="32" spans="1:22" ht="60" customHeight="1" x14ac:dyDescent="0.5">
      <c r="A32" s="237" t="str">
        <f>K14</f>
        <v/>
      </c>
      <c r="B32" s="237"/>
      <c r="C32" s="237"/>
      <c r="D32" s="237"/>
      <c r="E32" s="237"/>
      <c r="F32" s="237"/>
      <c r="G32" s="237"/>
      <c r="H32" s="238" t="str">
        <f>N14</f>
        <v xml:space="preserve"> </v>
      </c>
      <c r="I32" s="238"/>
      <c r="J32" s="238"/>
      <c r="K32" s="238"/>
      <c r="L32" s="238"/>
      <c r="M32" s="238"/>
      <c r="N32" s="238"/>
      <c r="O32" s="238" t="str">
        <f>Q14</f>
        <v xml:space="preserve"> </v>
      </c>
      <c r="P32" s="238"/>
      <c r="Q32" s="238"/>
      <c r="R32" s="238"/>
      <c r="S32" s="238"/>
      <c r="T32" s="238"/>
      <c r="U32" s="238"/>
      <c r="V32" s="238"/>
    </row>
    <row r="33" spans="1:22" ht="60" customHeight="1" x14ac:dyDescent="0.5">
      <c r="A33" s="237" t="str">
        <f>K15</f>
        <v/>
      </c>
      <c r="B33" s="237"/>
      <c r="C33" s="237"/>
      <c r="D33" s="237"/>
      <c r="E33" s="237"/>
      <c r="F33" s="237"/>
      <c r="G33" s="237"/>
      <c r="H33" s="238" t="str">
        <f>N15</f>
        <v xml:space="preserve"> </v>
      </c>
      <c r="I33" s="238"/>
      <c r="J33" s="238"/>
      <c r="K33" s="238"/>
      <c r="L33" s="238"/>
      <c r="M33" s="238"/>
      <c r="N33" s="238"/>
      <c r="O33" s="238" t="str">
        <f>Q15</f>
        <v xml:space="preserve"> </v>
      </c>
      <c r="P33" s="238"/>
      <c r="Q33" s="238"/>
      <c r="R33" s="238"/>
      <c r="S33" s="238"/>
      <c r="T33" s="238"/>
      <c r="U33" s="238"/>
      <c r="V33" s="238"/>
    </row>
    <row r="34" spans="1:22" ht="60" customHeight="1" x14ac:dyDescent="0.5">
      <c r="A34" s="237" t="str">
        <f>K16</f>
        <v/>
      </c>
      <c r="B34" s="237"/>
      <c r="C34" s="237"/>
      <c r="D34" s="237"/>
      <c r="E34" s="237"/>
      <c r="F34" s="237"/>
      <c r="G34" s="237"/>
      <c r="H34" s="238" t="str">
        <f>N16</f>
        <v xml:space="preserve"> </v>
      </c>
      <c r="I34" s="238"/>
      <c r="J34" s="238"/>
      <c r="K34" s="238"/>
      <c r="L34" s="238"/>
      <c r="M34" s="238"/>
      <c r="N34" s="238"/>
      <c r="O34" s="238" t="str">
        <f>Q16</f>
        <v xml:space="preserve"> </v>
      </c>
      <c r="P34" s="238"/>
      <c r="Q34" s="238"/>
      <c r="R34" s="238"/>
      <c r="S34" s="238"/>
      <c r="T34" s="238"/>
      <c r="U34" s="238"/>
      <c r="V34" s="238"/>
    </row>
    <row r="35" spans="1:22" ht="60" customHeight="1" x14ac:dyDescent="0.5">
      <c r="A35" s="237" t="str">
        <f t="shared" ref="A35:A38" si="3">K17</f>
        <v/>
      </c>
      <c r="B35" s="237"/>
      <c r="C35" s="237"/>
      <c r="D35" s="237"/>
      <c r="E35" s="237"/>
      <c r="F35" s="237"/>
      <c r="G35" s="237"/>
      <c r="H35" s="238" t="str">
        <f t="shared" ref="H35:H38" si="4">N17</f>
        <v xml:space="preserve"> </v>
      </c>
      <c r="I35" s="238"/>
      <c r="J35" s="238"/>
      <c r="K35" s="238"/>
      <c r="L35" s="238"/>
      <c r="M35" s="238"/>
      <c r="N35" s="238"/>
      <c r="O35" s="238" t="str">
        <f t="shared" ref="O35:O38" si="5">Q17</f>
        <v xml:space="preserve"> </v>
      </c>
      <c r="P35" s="238"/>
      <c r="Q35" s="238"/>
      <c r="R35" s="238"/>
      <c r="S35" s="238"/>
      <c r="T35" s="238"/>
      <c r="U35" s="238"/>
      <c r="V35" s="238"/>
    </row>
    <row r="36" spans="1:22" ht="60" customHeight="1" x14ac:dyDescent="0.5">
      <c r="A36" s="237" t="str">
        <f t="shared" si="3"/>
        <v/>
      </c>
      <c r="B36" s="237"/>
      <c r="C36" s="237"/>
      <c r="D36" s="237"/>
      <c r="E36" s="237"/>
      <c r="F36" s="237"/>
      <c r="G36" s="237"/>
      <c r="H36" s="238" t="str">
        <f t="shared" si="4"/>
        <v xml:space="preserve"> </v>
      </c>
      <c r="I36" s="238"/>
      <c r="J36" s="238"/>
      <c r="K36" s="238"/>
      <c r="L36" s="238"/>
      <c r="M36" s="238"/>
      <c r="N36" s="238"/>
      <c r="O36" s="238" t="str">
        <f t="shared" si="5"/>
        <v xml:space="preserve"> </v>
      </c>
      <c r="P36" s="238"/>
      <c r="Q36" s="238"/>
      <c r="R36" s="238"/>
      <c r="S36" s="238"/>
      <c r="T36" s="238"/>
      <c r="U36" s="238"/>
      <c r="V36" s="238"/>
    </row>
    <row r="37" spans="1:22" ht="60" customHeight="1" x14ac:dyDescent="0.5">
      <c r="A37" s="237" t="str">
        <f t="shared" si="3"/>
        <v/>
      </c>
      <c r="B37" s="237"/>
      <c r="C37" s="237"/>
      <c r="D37" s="237"/>
      <c r="E37" s="237"/>
      <c r="F37" s="237"/>
      <c r="G37" s="237"/>
      <c r="H37" s="238" t="str">
        <f t="shared" si="4"/>
        <v xml:space="preserve"> </v>
      </c>
      <c r="I37" s="238"/>
      <c r="J37" s="238"/>
      <c r="K37" s="238"/>
      <c r="L37" s="238"/>
      <c r="M37" s="238"/>
      <c r="N37" s="238"/>
      <c r="O37" s="238" t="str">
        <f t="shared" si="5"/>
        <v xml:space="preserve"> </v>
      </c>
      <c r="P37" s="238"/>
      <c r="Q37" s="238"/>
      <c r="R37" s="238"/>
      <c r="S37" s="238"/>
      <c r="T37" s="238"/>
      <c r="U37" s="238"/>
      <c r="V37" s="238"/>
    </row>
    <row r="38" spans="1:22" ht="60" customHeight="1" x14ac:dyDescent="0.5">
      <c r="A38" s="237" t="str">
        <f t="shared" si="3"/>
        <v/>
      </c>
      <c r="B38" s="237"/>
      <c r="C38" s="237"/>
      <c r="D38" s="237"/>
      <c r="E38" s="237"/>
      <c r="F38" s="237"/>
      <c r="G38" s="237"/>
      <c r="H38" s="238" t="str">
        <f t="shared" si="4"/>
        <v xml:space="preserve"> </v>
      </c>
      <c r="I38" s="238"/>
      <c r="J38" s="238"/>
      <c r="K38" s="238"/>
      <c r="L38" s="238"/>
      <c r="M38" s="238"/>
      <c r="N38" s="238"/>
      <c r="O38" s="238" t="str">
        <f t="shared" si="5"/>
        <v xml:space="preserve"> </v>
      </c>
      <c r="P38" s="238"/>
      <c r="Q38" s="238"/>
      <c r="R38" s="238"/>
      <c r="S38" s="238"/>
      <c r="T38" s="238"/>
      <c r="U38" s="238"/>
      <c r="V38" s="238"/>
    </row>
    <row r="39" spans="1:22" ht="60" customHeight="1" x14ac:dyDescent="0.5">
      <c r="A39" s="237" t="str">
        <f>K21</f>
        <v/>
      </c>
      <c r="B39" s="237"/>
      <c r="C39" s="237"/>
      <c r="D39" s="237"/>
      <c r="E39" s="237"/>
      <c r="F39" s="237"/>
      <c r="G39" s="237"/>
      <c r="H39" s="238">
        <f>N21</f>
        <v>0</v>
      </c>
      <c r="I39" s="238"/>
      <c r="J39" s="238"/>
      <c r="K39" s="238"/>
      <c r="L39" s="238"/>
      <c r="M39" s="238"/>
      <c r="N39" s="238"/>
      <c r="O39" s="238">
        <f>Q21</f>
        <v>0</v>
      </c>
      <c r="P39" s="238"/>
      <c r="Q39" s="238"/>
      <c r="R39" s="238"/>
      <c r="S39" s="238"/>
      <c r="T39" s="238"/>
      <c r="U39" s="238"/>
      <c r="V39" s="238"/>
    </row>
    <row r="40" spans="1:22" ht="60" customHeight="1" x14ac:dyDescent="0.2"/>
    <row r="41" spans="1:22" ht="60" customHeight="1" x14ac:dyDescent="0.2"/>
    <row r="42" spans="1:22" ht="38.1" customHeight="1" x14ac:dyDescent="0.2"/>
    <row r="43" spans="1:22" ht="38.1" customHeight="1" x14ac:dyDescent="0.2"/>
  </sheetData>
  <sheetProtection password="821F" sheet="1" objects="1" scenarios="1" selectLockedCells="1"/>
  <customSheetViews>
    <customSheetView guid="{AAB9B74B-855D-46E5-B0DC-C87FF4C78202}">
      <selection activeCell="A4" sqref="A4:D5"/>
      <pageMargins left="0.2" right="0.21" top="0.49" bottom="0.5" header="0.4921259845" footer="0.4921259845"/>
      <pageSetup paperSize="9" orientation="landscape" r:id="rId1"/>
      <headerFooter alignWithMargins="0"/>
    </customSheetView>
  </customSheetViews>
  <mergeCells count="138">
    <mergeCell ref="A38:G38"/>
    <mergeCell ref="H38:N38"/>
    <mergeCell ref="O38:V38"/>
    <mergeCell ref="A39:G39"/>
    <mergeCell ref="H39:N39"/>
    <mergeCell ref="O39:V39"/>
    <mergeCell ref="A35:G35"/>
    <mergeCell ref="H35:N35"/>
    <mergeCell ref="O35:V35"/>
    <mergeCell ref="A36:G36"/>
    <mergeCell ref="H36:N36"/>
    <mergeCell ref="O36:V36"/>
    <mergeCell ref="A37:G37"/>
    <mergeCell ref="H37:N37"/>
    <mergeCell ref="O37:V37"/>
    <mergeCell ref="H6:J7"/>
    <mergeCell ref="T6:T7"/>
    <mergeCell ref="Q13:S13"/>
    <mergeCell ref="H14:J14"/>
    <mergeCell ref="A8:D9"/>
    <mergeCell ref="K8:M9"/>
    <mergeCell ref="B12:J12"/>
    <mergeCell ref="K12:S12"/>
    <mergeCell ref="B13:D13"/>
    <mergeCell ref="B14:D14"/>
    <mergeCell ref="A1:D3"/>
    <mergeCell ref="E1:G3"/>
    <mergeCell ref="H1:J3"/>
    <mergeCell ref="K1:M3"/>
    <mergeCell ref="N1:P3"/>
    <mergeCell ref="Q2:S2"/>
    <mergeCell ref="T2:T3"/>
    <mergeCell ref="K19:M19"/>
    <mergeCell ref="N19:P19"/>
    <mergeCell ref="Q19:S19"/>
    <mergeCell ref="A4:D5"/>
    <mergeCell ref="E4:G5"/>
    <mergeCell ref="T4:T5"/>
    <mergeCell ref="K17:M17"/>
    <mergeCell ref="N17:P17"/>
    <mergeCell ref="Q17:S17"/>
    <mergeCell ref="K18:M18"/>
    <mergeCell ref="N18:P18"/>
    <mergeCell ref="Q18:S18"/>
    <mergeCell ref="T8:T9"/>
    <mergeCell ref="A10:D11"/>
    <mergeCell ref="N10:P11"/>
    <mergeCell ref="T10:T11"/>
    <mergeCell ref="A6:D7"/>
    <mergeCell ref="Q16:S16"/>
    <mergeCell ref="E18:G18"/>
    <mergeCell ref="K16:M16"/>
    <mergeCell ref="N16:P16"/>
    <mergeCell ref="H13:J13"/>
    <mergeCell ref="K13:M13"/>
    <mergeCell ref="E13:G13"/>
    <mergeCell ref="E17:G17"/>
    <mergeCell ref="H17:J17"/>
    <mergeCell ref="E16:G16"/>
    <mergeCell ref="H16:J16"/>
    <mergeCell ref="E14:G14"/>
    <mergeCell ref="E15:G15"/>
    <mergeCell ref="H15:J15"/>
    <mergeCell ref="K15:M15"/>
    <mergeCell ref="K14:M14"/>
    <mergeCell ref="N13:P13"/>
    <mergeCell ref="T19:V19"/>
    <mergeCell ref="A22:V22"/>
    <mergeCell ref="O23:V23"/>
    <mergeCell ref="O24:V24"/>
    <mergeCell ref="A33:G33"/>
    <mergeCell ref="H33:N33"/>
    <mergeCell ref="A31:G31"/>
    <mergeCell ref="A23:G23"/>
    <mergeCell ref="H23:N23"/>
    <mergeCell ref="B20:D20"/>
    <mergeCell ref="E20:G20"/>
    <mergeCell ref="H20:J20"/>
    <mergeCell ref="K20:M20"/>
    <mergeCell ref="N20:P20"/>
    <mergeCell ref="Q20:S20"/>
    <mergeCell ref="B21:D21"/>
    <mergeCell ref="E21:G21"/>
    <mergeCell ref="H21:J21"/>
    <mergeCell ref="K21:M21"/>
    <mergeCell ref="N21:P21"/>
    <mergeCell ref="Q21:S21"/>
    <mergeCell ref="B15:D15"/>
    <mergeCell ref="B16:D16"/>
    <mergeCell ref="B17:D17"/>
    <mergeCell ref="B18:D18"/>
    <mergeCell ref="E19:G19"/>
    <mergeCell ref="H19:J19"/>
    <mergeCell ref="B19:D19"/>
    <mergeCell ref="A28:G28"/>
    <mergeCell ref="A26:G26"/>
    <mergeCell ref="H26:N26"/>
    <mergeCell ref="A27:G27"/>
    <mergeCell ref="H27:N27"/>
    <mergeCell ref="H28:N28"/>
    <mergeCell ref="H18:J18"/>
    <mergeCell ref="Q1:V1"/>
    <mergeCell ref="V2:V3"/>
    <mergeCell ref="V4:V5"/>
    <mergeCell ref="V6:V7"/>
    <mergeCell ref="V8:V9"/>
    <mergeCell ref="Q15:S15"/>
    <mergeCell ref="N15:P15"/>
    <mergeCell ref="U2:U3"/>
    <mergeCell ref="Q3:S3"/>
    <mergeCell ref="U8:U9"/>
    <mergeCell ref="U10:U11"/>
    <mergeCell ref="U4:U5"/>
    <mergeCell ref="U6:U7"/>
    <mergeCell ref="V10:V11"/>
    <mergeCell ref="Q14:S14"/>
    <mergeCell ref="N14:P14"/>
    <mergeCell ref="A34:G34"/>
    <mergeCell ref="H34:N34"/>
    <mergeCell ref="H31:N31"/>
    <mergeCell ref="A32:G32"/>
    <mergeCell ref="H32:N32"/>
    <mergeCell ref="H25:N25"/>
    <mergeCell ref="A24:G24"/>
    <mergeCell ref="H24:N24"/>
    <mergeCell ref="O25:V25"/>
    <mergeCell ref="A25:G25"/>
    <mergeCell ref="O34:V34"/>
    <mergeCell ref="O29:V29"/>
    <mergeCell ref="A30:V30"/>
    <mergeCell ref="O26:V26"/>
    <mergeCell ref="O27:V27"/>
    <mergeCell ref="O28:V28"/>
    <mergeCell ref="O31:V31"/>
    <mergeCell ref="O32:V32"/>
    <mergeCell ref="O33:V33"/>
    <mergeCell ref="A29:G29"/>
    <mergeCell ref="H29:N29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2"/>
  <headerFooter alignWithMargins="0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348"/>
  <sheetViews>
    <sheetView workbookViewId="0">
      <selection activeCell="B25" sqref="B25:I25"/>
    </sheetView>
  </sheetViews>
  <sheetFormatPr defaultRowHeight="12.75" x14ac:dyDescent="0.2"/>
  <cols>
    <col min="1" max="1" width="2" style="29" customWidth="1"/>
    <col min="2" max="3" width="2.42578125" style="29" customWidth="1"/>
    <col min="4" max="5" width="2.5703125" style="29" customWidth="1"/>
    <col min="6" max="7" width="1.85546875" style="29" customWidth="1"/>
    <col min="8" max="9" width="2.42578125" style="29" customWidth="1"/>
    <col min="10" max="11" width="2.5703125" style="29" customWidth="1"/>
    <col min="12" max="13" width="1.85546875" style="29" customWidth="1"/>
    <col min="14" max="14" width="2" style="29" customWidth="1"/>
    <col min="15" max="16" width="2.42578125" style="29" customWidth="1"/>
    <col min="17" max="18" width="2.5703125" style="29" customWidth="1"/>
    <col min="19" max="20" width="1.85546875" style="29" customWidth="1"/>
    <col min="21" max="22" width="2.42578125" style="29" customWidth="1"/>
    <col min="23" max="24" width="2.5703125" style="29" customWidth="1"/>
    <col min="25" max="26" width="1.85546875" style="29" customWidth="1"/>
    <col min="27" max="27" width="2.28515625" style="29" customWidth="1"/>
    <col min="28" max="29" width="2.42578125" style="29" customWidth="1"/>
    <col min="30" max="31" width="2.5703125" style="29" customWidth="1"/>
    <col min="32" max="33" width="1.85546875" style="29" customWidth="1"/>
    <col min="34" max="35" width="2.42578125" style="29" customWidth="1"/>
    <col min="36" max="37" width="2.5703125" style="29" customWidth="1"/>
    <col min="38" max="39" width="1.85546875" style="29" customWidth="1"/>
    <col min="40" max="40" width="2" style="29" customWidth="1"/>
    <col min="41" max="42" width="2.42578125" style="29" customWidth="1"/>
    <col min="43" max="44" width="2.5703125" style="29" customWidth="1"/>
    <col min="45" max="46" width="1.85546875" style="29" customWidth="1"/>
    <col min="47" max="48" width="2.42578125" style="29" customWidth="1"/>
    <col min="49" max="50" width="2.5703125" style="29" customWidth="1"/>
    <col min="51" max="52" width="1.85546875" style="29" customWidth="1"/>
    <col min="53" max="53" width="2" style="29" customWidth="1"/>
    <col min="54" max="55" width="2.42578125" style="29" customWidth="1"/>
    <col min="56" max="57" width="2.5703125" style="29" customWidth="1"/>
    <col min="58" max="59" width="1.85546875" style="29" customWidth="1"/>
    <col min="60" max="61" width="2.42578125" style="29" customWidth="1"/>
    <col min="62" max="62" width="3.140625" style="29" customWidth="1"/>
    <col min="63" max="63" width="1.42578125" style="29" customWidth="1"/>
    <col min="64" max="65" width="1.85546875" style="29" customWidth="1"/>
    <col min="66" max="16384" width="9.140625" style="29"/>
  </cols>
  <sheetData>
    <row r="1" spans="1:65" ht="13.5" customHeight="1" x14ac:dyDescent="0.2">
      <c r="A1" s="56" t="s">
        <v>28</v>
      </c>
      <c r="B1" s="57"/>
      <c r="C1" s="58"/>
      <c r="D1" s="58"/>
      <c r="E1" s="58"/>
      <c r="F1" s="58"/>
      <c r="G1" s="58"/>
      <c r="H1" s="58"/>
      <c r="I1" s="58"/>
      <c r="J1" s="58"/>
      <c r="K1" s="59"/>
      <c r="L1" s="59" t="s">
        <v>29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60"/>
      <c r="AL1" s="61"/>
      <c r="AM1" s="62" t="s">
        <v>30</v>
      </c>
      <c r="AN1" s="63"/>
      <c r="AO1" s="63"/>
      <c r="AP1" s="63"/>
      <c r="AQ1" s="470" t="str">
        <f>'(4) vstupní data '!$B$7</f>
        <v>přebor Prahy</v>
      </c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0"/>
      <c r="BF1" s="64"/>
      <c r="BG1" s="64"/>
      <c r="BH1" s="64"/>
      <c r="BI1" s="64"/>
      <c r="BJ1" s="463" t="s">
        <v>31</v>
      </c>
      <c r="BK1" s="464"/>
      <c r="BL1" s="464"/>
      <c r="BM1" s="465"/>
    </row>
    <row r="2" spans="1:65" ht="13.5" customHeight="1" x14ac:dyDescent="0.2">
      <c r="A2" s="56"/>
      <c r="B2" s="57"/>
      <c r="C2" s="141" t="s">
        <v>115</v>
      </c>
      <c r="D2" s="58"/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65"/>
      <c r="AM2" s="468" t="s">
        <v>32</v>
      </c>
      <c r="AN2" s="468"/>
      <c r="AO2" s="468"/>
      <c r="AP2" s="468"/>
      <c r="AQ2" s="450" t="str">
        <f>'(4) vstupní data '!$B$9</f>
        <v>3.liga</v>
      </c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58"/>
      <c r="BG2" s="58"/>
      <c r="BH2" s="58"/>
      <c r="BI2" s="58"/>
      <c r="BJ2" s="466"/>
      <c r="BK2" s="466"/>
      <c r="BL2" s="466"/>
      <c r="BM2" s="467"/>
    </row>
    <row r="3" spans="1:65" ht="13.5" customHeight="1" x14ac:dyDescent="0.2">
      <c r="A3" s="65"/>
      <c r="B3" s="57"/>
      <c r="C3" s="142" t="s">
        <v>116</v>
      </c>
      <c r="D3" s="58"/>
      <c r="E3" s="58"/>
      <c r="F3" s="58"/>
      <c r="G3" s="58"/>
      <c r="H3" s="58"/>
      <c r="I3" s="58"/>
      <c r="J3" s="58"/>
      <c r="K3" s="67" t="s">
        <v>33</v>
      </c>
      <c r="L3" s="58"/>
      <c r="M3" s="58"/>
      <c r="N3" s="58"/>
      <c r="O3" s="453" t="str">
        <f>VLOOKUP($BL3,'(4) vstupní data '!$H$2:$P$7,2,FALSE)</f>
        <v>Střešovice B</v>
      </c>
      <c r="P3" s="469"/>
      <c r="Q3" s="469"/>
      <c r="R3" s="469"/>
      <c r="S3" s="469"/>
      <c r="T3" s="469"/>
      <c r="U3" s="469"/>
      <c r="V3" s="469"/>
      <c r="W3" s="469"/>
      <c r="X3" s="454" t="s">
        <v>34</v>
      </c>
      <c r="Y3" s="454"/>
      <c r="Z3" s="454"/>
      <c r="AA3" s="454"/>
      <c r="AB3" s="453" t="str">
        <f>VLOOKUP($BL3,'(4) vstupní data '!$H$2:$P$7,6,FALSE)</f>
        <v>Orion B</v>
      </c>
      <c r="AC3" s="469"/>
      <c r="AD3" s="469"/>
      <c r="AE3" s="469"/>
      <c r="AF3" s="469"/>
      <c r="AG3" s="469"/>
      <c r="AH3" s="469"/>
      <c r="AI3" s="469"/>
      <c r="AJ3" s="469"/>
      <c r="AK3" s="58"/>
      <c r="AL3" s="65"/>
      <c r="AM3" s="66" t="s">
        <v>35</v>
      </c>
      <c r="AN3" s="67"/>
      <c r="AO3" s="67"/>
      <c r="AP3" s="67"/>
      <c r="AQ3" s="450" t="str">
        <f>'(4) vstupní data '!$B$8</f>
        <v>U20Z</v>
      </c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69"/>
      <c r="BG3" s="69"/>
      <c r="BH3" s="69"/>
      <c r="BI3" s="69"/>
      <c r="BJ3" s="455" t="str">
        <f>LEFT('(4) vstupní data '!$B$6,2)</f>
        <v>1.</v>
      </c>
      <c r="BK3" s="458" t="s">
        <v>36</v>
      </c>
      <c r="BL3" s="441">
        <v>1</v>
      </c>
      <c r="BM3" s="442"/>
    </row>
    <row r="4" spans="1:65" ht="13.5" customHeight="1" x14ac:dyDescent="0.2">
      <c r="A4" s="56"/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70"/>
      <c r="P4" s="57"/>
      <c r="Q4" s="57"/>
      <c r="R4" s="57"/>
      <c r="S4" s="57"/>
      <c r="T4" s="57"/>
      <c r="U4" s="57"/>
      <c r="V4" s="57"/>
      <c r="W4" s="57"/>
      <c r="X4" s="71"/>
      <c r="Y4" s="71"/>
      <c r="Z4" s="71"/>
      <c r="AA4" s="71"/>
      <c r="AB4" s="70"/>
      <c r="AC4" s="57"/>
      <c r="AD4" s="57"/>
      <c r="AE4" s="57"/>
      <c r="AF4" s="57"/>
      <c r="AG4" s="57"/>
      <c r="AH4" s="57"/>
      <c r="AI4" s="57"/>
      <c r="AJ4" s="57"/>
      <c r="AK4" s="58"/>
      <c r="AL4" s="56"/>
      <c r="AM4" s="67"/>
      <c r="AN4" s="67"/>
      <c r="AO4" s="67"/>
      <c r="AP4" s="67"/>
      <c r="AQ4" s="57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456"/>
      <c r="BK4" s="443"/>
      <c r="BL4" s="443"/>
      <c r="BM4" s="444"/>
    </row>
    <row r="5" spans="1:65" ht="13.5" customHeight="1" thickBot="1" x14ac:dyDescent="0.25">
      <c r="A5" s="65"/>
      <c r="B5" s="72" t="s">
        <v>37</v>
      </c>
      <c r="C5" s="73"/>
      <c r="D5" s="73"/>
      <c r="E5" s="73"/>
      <c r="F5" s="73"/>
      <c r="G5" s="329">
        <f>'(4) vstupní data '!$B$11</f>
        <v>45207</v>
      </c>
      <c r="H5" s="329"/>
      <c r="I5" s="329"/>
      <c r="J5" s="329"/>
      <c r="K5" s="329"/>
      <c r="L5" s="73"/>
      <c r="M5" s="73" t="s">
        <v>38</v>
      </c>
      <c r="N5" s="330">
        <f>'(4) vstupní data '!A25</f>
        <v>0.375</v>
      </c>
      <c r="O5" s="331"/>
      <c r="P5" s="332"/>
      <c r="Q5" s="73" t="s">
        <v>39</v>
      </c>
      <c r="R5" s="73"/>
      <c r="S5" s="333" t="s">
        <v>89</v>
      </c>
      <c r="T5" s="334"/>
      <c r="U5" s="334"/>
      <c r="V5" s="332"/>
      <c r="W5" s="335" t="str">
        <f>'(4) vstupní data '!$B$1</f>
        <v>TJ Tatran Střešovice</v>
      </c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498"/>
      <c r="AL5" s="74"/>
      <c r="AM5" s="75" t="s">
        <v>40</v>
      </c>
      <c r="AN5" s="76"/>
      <c r="AO5" s="76"/>
      <c r="AP5" s="76"/>
      <c r="AQ5" s="77"/>
      <c r="AR5" s="451" t="s">
        <v>88</v>
      </c>
      <c r="AS5" s="452"/>
      <c r="AT5" s="452"/>
      <c r="AU5" s="452"/>
      <c r="AV5" s="452"/>
      <c r="AW5" s="452"/>
      <c r="AX5" s="452"/>
      <c r="AY5" s="452"/>
      <c r="AZ5" s="452"/>
      <c r="BA5" s="452"/>
      <c r="BB5" s="452"/>
      <c r="BC5" s="452"/>
      <c r="BD5" s="452"/>
      <c r="BE5" s="452"/>
      <c r="BF5" s="77"/>
      <c r="BG5" s="77"/>
      <c r="BH5" s="77"/>
      <c r="BI5" s="77"/>
      <c r="BJ5" s="457"/>
      <c r="BK5" s="445"/>
      <c r="BL5" s="445"/>
      <c r="BM5" s="446"/>
    </row>
    <row r="6" spans="1:65" s="81" customFormat="1" ht="13.5" customHeight="1" thickBot="1" x14ac:dyDescent="0.25">
      <c r="A6" s="78"/>
      <c r="B6" s="79" t="s">
        <v>41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 t="s">
        <v>42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 t="s">
        <v>43</v>
      </c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 t="s">
        <v>44</v>
      </c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 t="s">
        <v>45</v>
      </c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80"/>
    </row>
    <row r="7" spans="1:65" ht="13.5" customHeight="1" x14ac:dyDescent="0.2">
      <c r="A7" s="65"/>
      <c r="B7" s="447" t="s">
        <v>46</v>
      </c>
      <c r="C7" s="448"/>
      <c r="D7" s="448"/>
      <c r="E7" s="448"/>
      <c r="F7" s="448"/>
      <c r="G7" s="448"/>
      <c r="H7" s="448" t="s">
        <v>47</v>
      </c>
      <c r="I7" s="448"/>
      <c r="J7" s="448"/>
      <c r="K7" s="448"/>
      <c r="L7" s="448"/>
      <c r="M7" s="449"/>
      <c r="N7" s="57"/>
      <c r="O7" s="447" t="s">
        <v>46</v>
      </c>
      <c r="P7" s="448"/>
      <c r="Q7" s="448"/>
      <c r="R7" s="448"/>
      <c r="S7" s="448"/>
      <c r="T7" s="448"/>
      <c r="U7" s="448" t="s">
        <v>47</v>
      </c>
      <c r="V7" s="448"/>
      <c r="W7" s="448"/>
      <c r="X7" s="448"/>
      <c r="Y7" s="448"/>
      <c r="Z7" s="449"/>
      <c r="AA7" s="57"/>
      <c r="AB7" s="447" t="s">
        <v>46</v>
      </c>
      <c r="AC7" s="448"/>
      <c r="AD7" s="448"/>
      <c r="AE7" s="448"/>
      <c r="AF7" s="448"/>
      <c r="AG7" s="448"/>
      <c r="AH7" s="448" t="s">
        <v>47</v>
      </c>
      <c r="AI7" s="448"/>
      <c r="AJ7" s="448"/>
      <c r="AK7" s="448"/>
      <c r="AL7" s="448"/>
      <c r="AM7" s="449"/>
      <c r="AN7" s="57"/>
      <c r="AO7" s="447" t="s">
        <v>46</v>
      </c>
      <c r="AP7" s="448"/>
      <c r="AQ7" s="448"/>
      <c r="AR7" s="448"/>
      <c r="AS7" s="448"/>
      <c r="AT7" s="448"/>
      <c r="AU7" s="448" t="s">
        <v>47</v>
      </c>
      <c r="AV7" s="448"/>
      <c r="AW7" s="448"/>
      <c r="AX7" s="448"/>
      <c r="AY7" s="448"/>
      <c r="AZ7" s="449"/>
      <c r="BA7" s="57"/>
      <c r="BB7" s="447" t="s">
        <v>46</v>
      </c>
      <c r="BC7" s="448"/>
      <c r="BD7" s="448"/>
      <c r="BE7" s="448"/>
      <c r="BF7" s="448"/>
      <c r="BG7" s="448"/>
      <c r="BH7" s="448" t="s">
        <v>47</v>
      </c>
      <c r="BI7" s="448"/>
      <c r="BJ7" s="448"/>
      <c r="BK7" s="448"/>
      <c r="BL7" s="448"/>
      <c r="BM7" s="449"/>
    </row>
    <row r="8" spans="1:65" ht="13.5" customHeight="1" thickBot="1" x14ac:dyDescent="0.25">
      <c r="A8" s="65"/>
      <c r="B8" s="409" t="s">
        <v>48</v>
      </c>
      <c r="C8" s="320"/>
      <c r="D8" s="320"/>
      <c r="E8" s="320"/>
      <c r="F8" s="320"/>
      <c r="G8" s="321"/>
      <c r="H8" s="319" t="s">
        <v>48</v>
      </c>
      <c r="I8" s="320"/>
      <c r="J8" s="320"/>
      <c r="K8" s="320"/>
      <c r="L8" s="320"/>
      <c r="M8" s="462"/>
      <c r="N8" s="57"/>
      <c r="O8" s="409" t="s">
        <v>48</v>
      </c>
      <c r="P8" s="320"/>
      <c r="Q8" s="320"/>
      <c r="R8" s="320"/>
      <c r="S8" s="320"/>
      <c r="T8" s="321"/>
      <c r="U8" s="319" t="s">
        <v>48</v>
      </c>
      <c r="V8" s="320"/>
      <c r="W8" s="320"/>
      <c r="X8" s="320"/>
      <c r="Y8" s="320"/>
      <c r="Z8" s="462"/>
      <c r="AA8" s="57"/>
      <c r="AB8" s="409" t="s">
        <v>48</v>
      </c>
      <c r="AC8" s="320"/>
      <c r="AD8" s="320"/>
      <c r="AE8" s="320"/>
      <c r="AF8" s="320"/>
      <c r="AG8" s="321"/>
      <c r="AH8" s="319" t="s">
        <v>48</v>
      </c>
      <c r="AI8" s="320"/>
      <c r="AJ8" s="320"/>
      <c r="AK8" s="320"/>
      <c r="AL8" s="320"/>
      <c r="AM8" s="462"/>
      <c r="AN8" s="57"/>
      <c r="AO8" s="409" t="s">
        <v>48</v>
      </c>
      <c r="AP8" s="320"/>
      <c r="AQ8" s="320"/>
      <c r="AR8" s="320"/>
      <c r="AS8" s="320"/>
      <c r="AT8" s="321"/>
      <c r="AU8" s="319" t="s">
        <v>48</v>
      </c>
      <c r="AV8" s="320"/>
      <c r="AW8" s="320"/>
      <c r="AX8" s="320"/>
      <c r="AY8" s="320"/>
      <c r="AZ8" s="462"/>
      <c r="BA8" s="57"/>
      <c r="BB8" s="409" t="s">
        <v>48</v>
      </c>
      <c r="BC8" s="320"/>
      <c r="BD8" s="320"/>
      <c r="BE8" s="320"/>
      <c r="BF8" s="320"/>
      <c r="BG8" s="321"/>
      <c r="BH8" s="319" t="s">
        <v>48</v>
      </c>
      <c r="BI8" s="320"/>
      <c r="BJ8" s="320"/>
      <c r="BK8" s="320"/>
      <c r="BL8" s="320"/>
      <c r="BM8" s="462"/>
    </row>
    <row r="9" spans="1:65" ht="13.5" customHeight="1" x14ac:dyDescent="0.2">
      <c r="A9" s="459" t="s">
        <v>49</v>
      </c>
      <c r="B9" s="394">
        <v>1</v>
      </c>
      <c r="C9" s="88"/>
      <c r="D9" s="327"/>
      <c r="E9" s="328"/>
      <c r="F9" s="439" t="s">
        <v>50</v>
      </c>
      <c r="G9" s="439" t="s">
        <v>51</v>
      </c>
      <c r="H9" s="395">
        <v>1</v>
      </c>
      <c r="I9" s="88"/>
      <c r="J9" s="327"/>
      <c r="K9" s="328"/>
      <c r="L9" s="439" t="s">
        <v>50</v>
      </c>
      <c r="M9" s="440" t="s">
        <v>51</v>
      </c>
      <c r="N9" s="57"/>
      <c r="O9" s="394">
        <v>1</v>
      </c>
      <c r="P9" s="88"/>
      <c r="Q9" s="327"/>
      <c r="R9" s="328"/>
      <c r="S9" s="439" t="s">
        <v>50</v>
      </c>
      <c r="T9" s="439" t="s">
        <v>51</v>
      </c>
      <c r="U9" s="395">
        <v>1</v>
      </c>
      <c r="V9" s="88"/>
      <c r="W9" s="327"/>
      <c r="X9" s="328"/>
      <c r="Y9" s="439" t="s">
        <v>50</v>
      </c>
      <c r="Z9" s="440" t="s">
        <v>51</v>
      </c>
      <c r="AA9" s="57"/>
      <c r="AB9" s="394">
        <v>1</v>
      </c>
      <c r="AC9" s="88"/>
      <c r="AD9" s="327"/>
      <c r="AE9" s="328"/>
      <c r="AF9" s="439" t="s">
        <v>50</v>
      </c>
      <c r="AG9" s="439" t="s">
        <v>51</v>
      </c>
      <c r="AH9" s="395">
        <v>1</v>
      </c>
      <c r="AI9" s="88"/>
      <c r="AJ9" s="327"/>
      <c r="AK9" s="328"/>
      <c r="AL9" s="439" t="s">
        <v>50</v>
      </c>
      <c r="AM9" s="440" t="s">
        <v>51</v>
      </c>
      <c r="AN9" s="57"/>
      <c r="AO9" s="394">
        <v>1</v>
      </c>
      <c r="AP9" s="88"/>
      <c r="AQ9" s="327"/>
      <c r="AR9" s="328"/>
      <c r="AS9" s="439" t="s">
        <v>50</v>
      </c>
      <c r="AT9" s="439" t="s">
        <v>51</v>
      </c>
      <c r="AU9" s="395">
        <v>1</v>
      </c>
      <c r="AV9" s="88"/>
      <c r="AW9" s="327"/>
      <c r="AX9" s="328"/>
      <c r="AY9" s="439" t="s">
        <v>50</v>
      </c>
      <c r="AZ9" s="440" t="s">
        <v>51</v>
      </c>
      <c r="BA9" s="57"/>
      <c r="BB9" s="394">
        <v>1</v>
      </c>
      <c r="BC9" s="88"/>
      <c r="BD9" s="327"/>
      <c r="BE9" s="328"/>
      <c r="BF9" s="439" t="s">
        <v>50</v>
      </c>
      <c r="BG9" s="439" t="s">
        <v>51</v>
      </c>
      <c r="BH9" s="395">
        <v>1</v>
      </c>
      <c r="BI9" s="88"/>
      <c r="BJ9" s="327"/>
      <c r="BK9" s="328"/>
      <c r="BL9" s="439" t="s">
        <v>50</v>
      </c>
      <c r="BM9" s="440" t="s">
        <v>51</v>
      </c>
    </row>
    <row r="10" spans="1:65" ht="13.5" customHeight="1" x14ac:dyDescent="0.2">
      <c r="A10" s="460"/>
      <c r="B10" s="394"/>
      <c r="C10" s="88"/>
      <c r="D10" s="327"/>
      <c r="E10" s="328"/>
      <c r="F10" s="439"/>
      <c r="G10" s="439"/>
      <c r="H10" s="395"/>
      <c r="I10" s="88"/>
      <c r="J10" s="327"/>
      <c r="K10" s="328"/>
      <c r="L10" s="439"/>
      <c r="M10" s="440"/>
      <c r="N10" s="57"/>
      <c r="O10" s="394"/>
      <c r="P10" s="88"/>
      <c r="Q10" s="327"/>
      <c r="R10" s="328"/>
      <c r="S10" s="439"/>
      <c r="T10" s="439"/>
      <c r="U10" s="395"/>
      <c r="V10" s="88"/>
      <c r="W10" s="327"/>
      <c r="X10" s="328"/>
      <c r="Y10" s="439"/>
      <c r="Z10" s="440"/>
      <c r="AA10" s="57"/>
      <c r="AB10" s="394"/>
      <c r="AC10" s="88"/>
      <c r="AD10" s="327"/>
      <c r="AE10" s="328"/>
      <c r="AF10" s="439"/>
      <c r="AG10" s="439"/>
      <c r="AH10" s="395"/>
      <c r="AI10" s="88"/>
      <c r="AJ10" s="327"/>
      <c r="AK10" s="328"/>
      <c r="AL10" s="439"/>
      <c r="AM10" s="440"/>
      <c r="AN10" s="57"/>
      <c r="AO10" s="394"/>
      <c r="AP10" s="88"/>
      <c r="AQ10" s="327"/>
      <c r="AR10" s="328"/>
      <c r="AS10" s="439"/>
      <c r="AT10" s="439"/>
      <c r="AU10" s="395"/>
      <c r="AV10" s="88"/>
      <c r="AW10" s="327"/>
      <c r="AX10" s="328"/>
      <c r="AY10" s="439"/>
      <c r="AZ10" s="440"/>
      <c r="BA10" s="57"/>
      <c r="BB10" s="394"/>
      <c r="BC10" s="88"/>
      <c r="BD10" s="327"/>
      <c r="BE10" s="328"/>
      <c r="BF10" s="439"/>
      <c r="BG10" s="439"/>
      <c r="BH10" s="395"/>
      <c r="BI10" s="88"/>
      <c r="BJ10" s="327"/>
      <c r="BK10" s="328"/>
      <c r="BL10" s="439"/>
      <c r="BM10" s="440"/>
    </row>
    <row r="11" spans="1:65" ht="13.5" customHeight="1" x14ac:dyDescent="0.2">
      <c r="A11" s="460"/>
      <c r="B11" s="394">
        <v>2</v>
      </c>
      <c r="C11" s="88"/>
      <c r="D11" s="327"/>
      <c r="E11" s="328"/>
      <c r="F11" s="439"/>
      <c r="G11" s="439"/>
      <c r="H11" s="395">
        <v>2</v>
      </c>
      <c r="I11" s="88"/>
      <c r="J11" s="327"/>
      <c r="K11" s="328"/>
      <c r="L11" s="439"/>
      <c r="M11" s="440"/>
      <c r="N11" s="57"/>
      <c r="O11" s="394">
        <v>2</v>
      </c>
      <c r="P11" s="88"/>
      <c r="Q11" s="327"/>
      <c r="R11" s="328"/>
      <c r="S11" s="439"/>
      <c r="T11" s="439"/>
      <c r="U11" s="395">
        <v>2</v>
      </c>
      <c r="V11" s="88"/>
      <c r="W11" s="327"/>
      <c r="X11" s="328"/>
      <c r="Y11" s="439"/>
      <c r="Z11" s="440"/>
      <c r="AA11" s="57"/>
      <c r="AB11" s="394">
        <v>2</v>
      </c>
      <c r="AC11" s="88"/>
      <c r="AD11" s="327"/>
      <c r="AE11" s="328"/>
      <c r="AF11" s="439"/>
      <c r="AG11" s="439"/>
      <c r="AH11" s="395">
        <v>2</v>
      </c>
      <c r="AI11" s="88"/>
      <c r="AJ11" s="327"/>
      <c r="AK11" s="328"/>
      <c r="AL11" s="439"/>
      <c r="AM11" s="440"/>
      <c r="AN11" s="57"/>
      <c r="AO11" s="394">
        <v>2</v>
      </c>
      <c r="AP11" s="88"/>
      <c r="AQ11" s="327"/>
      <c r="AR11" s="328"/>
      <c r="AS11" s="439"/>
      <c r="AT11" s="439"/>
      <c r="AU11" s="395">
        <v>2</v>
      </c>
      <c r="AV11" s="88"/>
      <c r="AW11" s="327"/>
      <c r="AX11" s="328"/>
      <c r="AY11" s="439"/>
      <c r="AZ11" s="440"/>
      <c r="BA11" s="57"/>
      <c r="BB11" s="394">
        <v>2</v>
      </c>
      <c r="BC11" s="88"/>
      <c r="BD11" s="327"/>
      <c r="BE11" s="328"/>
      <c r="BF11" s="439"/>
      <c r="BG11" s="439"/>
      <c r="BH11" s="395">
        <v>2</v>
      </c>
      <c r="BI11" s="88"/>
      <c r="BJ11" s="327"/>
      <c r="BK11" s="328"/>
      <c r="BL11" s="439"/>
      <c r="BM11" s="440"/>
    </row>
    <row r="12" spans="1:65" ht="13.5" customHeight="1" x14ac:dyDescent="0.2">
      <c r="A12" s="460"/>
      <c r="B12" s="394"/>
      <c r="C12" s="88"/>
      <c r="D12" s="327"/>
      <c r="E12" s="328"/>
      <c r="F12" s="439"/>
      <c r="G12" s="439"/>
      <c r="H12" s="395"/>
      <c r="I12" s="88"/>
      <c r="J12" s="327"/>
      <c r="K12" s="328"/>
      <c r="L12" s="439"/>
      <c r="M12" s="440"/>
      <c r="N12" s="57"/>
      <c r="O12" s="394"/>
      <c r="P12" s="88"/>
      <c r="Q12" s="327"/>
      <c r="R12" s="328"/>
      <c r="S12" s="439"/>
      <c r="T12" s="439"/>
      <c r="U12" s="395"/>
      <c r="V12" s="88"/>
      <c r="W12" s="327"/>
      <c r="X12" s="328"/>
      <c r="Y12" s="439"/>
      <c r="Z12" s="440"/>
      <c r="AA12" s="57"/>
      <c r="AB12" s="394"/>
      <c r="AC12" s="88"/>
      <c r="AD12" s="327"/>
      <c r="AE12" s="328"/>
      <c r="AF12" s="439"/>
      <c r="AG12" s="439"/>
      <c r="AH12" s="395"/>
      <c r="AI12" s="88"/>
      <c r="AJ12" s="327"/>
      <c r="AK12" s="328"/>
      <c r="AL12" s="439"/>
      <c r="AM12" s="440"/>
      <c r="AN12" s="57"/>
      <c r="AO12" s="394"/>
      <c r="AP12" s="88"/>
      <c r="AQ12" s="327"/>
      <c r="AR12" s="328"/>
      <c r="AS12" s="439"/>
      <c r="AT12" s="439"/>
      <c r="AU12" s="395"/>
      <c r="AV12" s="88"/>
      <c r="AW12" s="327"/>
      <c r="AX12" s="328"/>
      <c r="AY12" s="439"/>
      <c r="AZ12" s="440"/>
      <c r="BA12" s="57"/>
      <c r="BB12" s="394"/>
      <c r="BC12" s="88"/>
      <c r="BD12" s="327"/>
      <c r="BE12" s="328"/>
      <c r="BF12" s="439"/>
      <c r="BG12" s="439"/>
      <c r="BH12" s="395"/>
      <c r="BI12" s="88"/>
      <c r="BJ12" s="327"/>
      <c r="BK12" s="328"/>
      <c r="BL12" s="439"/>
      <c r="BM12" s="440"/>
    </row>
    <row r="13" spans="1:65" ht="13.5" customHeight="1" x14ac:dyDescent="0.2">
      <c r="A13" s="460"/>
      <c r="B13" s="394">
        <v>3</v>
      </c>
      <c r="C13" s="88"/>
      <c r="D13" s="327"/>
      <c r="E13" s="328"/>
      <c r="F13" s="439"/>
      <c r="G13" s="439"/>
      <c r="H13" s="395">
        <v>3</v>
      </c>
      <c r="I13" s="88"/>
      <c r="J13" s="327"/>
      <c r="K13" s="328"/>
      <c r="L13" s="439"/>
      <c r="M13" s="440"/>
      <c r="N13" s="57"/>
      <c r="O13" s="394">
        <v>3</v>
      </c>
      <c r="P13" s="88"/>
      <c r="Q13" s="327"/>
      <c r="R13" s="328"/>
      <c r="S13" s="439"/>
      <c r="T13" s="439"/>
      <c r="U13" s="395">
        <v>3</v>
      </c>
      <c r="V13" s="88"/>
      <c r="W13" s="327"/>
      <c r="X13" s="328"/>
      <c r="Y13" s="439"/>
      <c r="Z13" s="440"/>
      <c r="AA13" s="57"/>
      <c r="AB13" s="394">
        <v>3</v>
      </c>
      <c r="AC13" s="88"/>
      <c r="AD13" s="327"/>
      <c r="AE13" s="328"/>
      <c r="AF13" s="439"/>
      <c r="AG13" s="439"/>
      <c r="AH13" s="395">
        <v>3</v>
      </c>
      <c r="AI13" s="88"/>
      <c r="AJ13" s="327"/>
      <c r="AK13" s="328"/>
      <c r="AL13" s="439"/>
      <c r="AM13" s="440"/>
      <c r="AN13" s="57"/>
      <c r="AO13" s="394">
        <v>3</v>
      </c>
      <c r="AP13" s="88"/>
      <c r="AQ13" s="327"/>
      <c r="AR13" s="328"/>
      <c r="AS13" s="439"/>
      <c r="AT13" s="439"/>
      <c r="AU13" s="395">
        <v>3</v>
      </c>
      <c r="AV13" s="88"/>
      <c r="AW13" s="327"/>
      <c r="AX13" s="328"/>
      <c r="AY13" s="439"/>
      <c r="AZ13" s="440"/>
      <c r="BA13" s="57"/>
      <c r="BB13" s="394">
        <v>3</v>
      </c>
      <c r="BC13" s="88"/>
      <c r="BD13" s="327"/>
      <c r="BE13" s="328"/>
      <c r="BF13" s="439"/>
      <c r="BG13" s="439"/>
      <c r="BH13" s="395">
        <v>3</v>
      </c>
      <c r="BI13" s="88"/>
      <c r="BJ13" s="327"/>
      <c r="BK13" s="328"/>
      <c r="BL13" s="439"/>
      <c r="BM13" s="440"/>
    </row>
    <row r="14" spans="1:65" ht="13.5" customHeight="1" x14ac:dyDescent="0.2">
      <c r="A14" s="460"/>
      <c r="B14" s="394"/>
      <c r="C14" s="88"/>
      <c r="D14" s="327"/>
      <c r="E14" s="328"/>
      <c r="F14" s="439"/>
      <c r="G14" s="439"/>
      <c r="H14" s="395"/>
      <c r="I14" s="88"/>
      <c r="J14" s="327"/>
      <c r="K14" s="328"/>
      <c r="L14" s="439"/>
      <c r="M14" s="440"/>
      <c r="N14" s="57"/>
      <c r="O14" s="394"/>
      <c r="P14" s="88"/>
      <c r="Q14" s="327"/>
      <c r="R14" s="328"/>
      <c r="S14" s="439"/>
      <c r="T14" s="439"/>
      <c r="U14" s="395"/>
      <c r="V14" s="88"/>
      <c r="W14" s="327"/>
      <c r="X14" s="328"/>
      <c r="Y14" s="439"/>
      <c r="Z14" s="440"/>
      <c r="AA14" s="57"/>
      <c r="AB14" s="394"/>
      <c r="AC14" s="88"/>
      <c r="AD14" s="327"/>
      <c r="AE14" s="328"/>
      <c r="AF14" s="439"/>
      <c r="AG14" s="439"/>
      <c r="AH14" s="395"/>
      <c r="AI14" s="88"/>
      <c r="AJ14" s="327"/>
      <c r="AK14" s="328"/>
      <c r="AL14" s="439"/>
      <c r="AM14" s="440"/>
      <c r="AN14" s="57"/>
      <c r="AO14" s="394"/>
      <c r="AP14" s="88"/>
      <c r="AQ14" s="327"/>
      <c r="AR14" s="328"/>
      <c r="AS14" s="439"/>
      <c r="AT14" s="439"/>
      <c r="AU14" s="395"/>
      <c r="AV14" s="88"/>
      <c r="AW14" s="327"/>
      <c r="AX14" s="328"/>
      <c r="AY14" s="439"/>
      <c r="AZ14" s="440"/>
      <c r="BA14" s="57"/>
      <c r="BB14" s="394"/>
      <c r="BC14" s="88"/>
      <c r="BD14" s="327"/>
      <c r="BE14" s="328"/>
      <c r="BF14" s="439"/>
      <c r="BG14" s="439"/>
      <c r="BH14" s="395"/>
      <c r="BI14" s="88"/>
      <c r="BJ14" s="327"/>
      <c r="BK14" s="328"/>
      <c r="BL14" s="439"/>
      <c r="BM14" s="440"/>
    </row>
    <row r="15" spans="1:65" ht="13.5" customHeight="1" x14ac:dyDescent="0.2">
      <c r="A15" s="460"/>
      <c r="B15" s="394">
        <v>4</v>
      </c>
      <c r="C15" s="88"/>
      <c r="D15" s="327"/>
      <c r="E15" s="328"/>
      <c r="F15" s="439"/>
      <c r="G15" s="439"/>
      <c r="H15" s="395">
        <v>4</v>
      </c>
      <c r="I15" s="88"/>
      <c r="J15" s="327"/>
      <c r="K15" s="328"/>
      <c r="L15" s="439"/>
      <c r="M15" s="440"/>
      <c r="N15" s="57"/>
      <c r="O15" s="394">
        <v>4</v>
      </c>
      <c r="P15" s="88"/>
      <c r="Q15" s="327"/>
      <c r="R15" s="328"/>
      <c r="S15" s="439"/>
      <c r="T15" s="439"/>
      <c r="U15" s="395">
        <v>4</v>
      </c>
      <c r="V15" s="88"/>
      <c r="W15" s="327"/>
      <c r="X15" s="328"/>
      <c r="Y15" s="439"/>
      <c r="Z15" s="440"/>
      <c r="AA15" s="57"/>
      <c r="AB15" s="394">
        <v>4</v>
      </c>
      <c r="AC15" s="88"/>
      <c r="AD15" s="327"/>
      <c r="AE15" s="328"/>
      <c r="AF15" s="439"/>
      <c r="AG15" s="439"/>
      <c r="AH15" s="395">
        <v>4</v>
      </c>
      <c r="AI15" s="88"/>
      <c r="AJ15" s="327"/>
      <c r="AK15" s="328"/>
      <c r="AL15" s="439"/>
      <c r="AM15" s="440"/>
      <c r="AN15" s="57"/>
      <c r="AO15" s="394">
        <v>4</v>
      </c>
      <c r="AP15" s="88"/>
      <c r="AQ15" s="327"/>
      <c r="AR15" s="328"/>
      <c r="AS15" s="439"/>
      <c r="AT15" s="439"/>
      <c r="AU15" s="395">
        <v>4</v>
      </c>
      <c r="AV15" s="88"/>
      <c r="AW15" s="327"/>
      <c r="AX15" s="328"/>
      <c r="AY15" s="439"/>
      <c r="AZ15" s="440"/>
      <c r="BA15" s="57"/>
      <c r="BB15" s="394">
        <v>4</v>
      </c>
      <c r="BC15" s="88"/>
      <c r="BD15" s="327"/>
      <c r="BE15" s="328"/>
      <c r="BF15" s="439"/>
      <c r="BG15" s="439"/>
      <c r="BH15" s="395">
        <v>4</v>
      </c>
      <c r="BI15" s="88"/>
      <c r="BJ15" s="327"/>
      <c r="BK15" s="328"/>
      <c r="BL15" s="439"/>
      <c r="BM15" s="440"/>
    </row>
    <row r="16" spans="1:65" ht="13.5" customHeight="1" x14ac:dyDescent="0.2">
      <c r="A16" s="460"/>
      <c r="B16" s="394"/>
      <c r="C16" s="88"/>
      <c r="D16" s="327"/>
      <c r="E16" s="328"/>
      <c r="F16" s="439"/>
      <c r="G16" s="439"/>
      <c r="H16" s="395"/>
      <c r="I16" s="88"/>
      <c r="J16" s="327"/>
      <c r="K16" s="328"/>
      <c r="L16" s="439"/>
      <c r="M16" s="440"/>
      <c r="N16" s="57"/>
      <c r="O16" s="394"/>
      <c r="P16" s="88"/>
      <c r="Q16" s="327"/>
      <c r="R16" s="328"/>
      <c r="S16" s="439"/>
      <c r="T16" s="439"/>
      <c r="U16" s="395"/>
      <c r="V16" s="88"/>
      <c r="W16" s="327"/>
      <c r="X16" s="328"/>
      <c r="Y16" s="439"/>
      <c r="Z16" s="440"/>
      <c r="AA16" s="57"/>
      <c r="AB16" s="394"/>
      <c r="AC16" s="88"/>
      <c r="AD16" s="327"/>
      <c r="AE16" s="328"/>
      <c r="AF16" s="439"/>
      <c r="AG16" s="439"/>
      <c r="AH16" s="395"/>
      <c r="AI16" s="88"/>
      <c r="AJ16" s="327"/>
      <c r="AK16" s="328"/>
      <c r="AL16" s="439"/>
      <c r="AM16" s="440"/>
      <c r="AN16" s="57"/>
      <c r="AO16" s="394"/>
      <c r="AP16" s="88"/>
      <c r="AQ16" s="327"/>
      <c r="AR16" s="328"/>
      <c r="AS16" s="439"/>
      <c r="AT16" s="439"/>
      <c r="AU16" s="395"/>
      <c r="AV16" s="88"/>
      <c r="AW16" s="327"/>
      <c r="AX16" s="328"/>
      <c r="AY16" s="439"/>
      <c r="AZ16" s="440"/>
      <c r="BA16" s="57"/>
      <c r="BB16" s="394"/>
      <c r="BC16" s="88"/>
      <c r="BD16" s="327"/>
      <c r="BE16" s="328"/>
      <c r="BF16" s="439"/>
      <c r="BG16" s="439"/>
      <c r="BH16" s="395"/>
      <c r="BI16" s="88"/>
      <c r="BJ16" s="327"/>
      <c r="BK16" s="328"/>
      <c r="BL16" s="439"/>
      <c r="BM16" s="440"/>
    </row>
    <row r="17" spans="1:65" ht="13.5" customHeight="1" x14ac:dyDescent="0.2">
      <c r="A17" s="460"/>
      <c r="B17" s="394">
        <v>5</v>
      </c>
      <c r="C17" s="88"/>
      <c r="D17" s="327"/>
      <c r="E17" s="328"/>
      <c r="F17" s="439"/>
      <c r="G17" s="439"/>
      <c r="H17" s="395">
        <v>5</v>
      </c>
      <c r="I17" s="88"/>
      <c r="J17" s="327"/>
      <c r="K17" s="328"/>
      <c r="L17" s="439"/>
      <c r="M17" s="440"/>
      <c r="N17" s="57"/>
      <c r="O17" s="394">
        <v>5</v>
      </c>
      <c r="P17" s="88"/>
      <c r="Q17" s="327"/>
      <c r="R17" s="328"/>
      <c r="S17" s="439"/>
      <c r="T17" s="439"/>
      <c r="U17" s="395">
        <v>5</v>
      </c>
      <c r="V17" s="88"/>
      <c r="W17" s="327"/>
      <c r="X17" s="328"/>
      <c r="Y17" s="439"/>
      <c r="Z17" s="440"/>
      <c r="AA17" s="57"/>
      <c r="AB17" s="394">
        <v>5</v>
      </c>
      <c r="AC17" s="88"/>
      <c r="AD17" s="327"/>
      <c r="AE17" s="328"/>
      <c r="AF17" s="439"/>
      <c r="AG17" s="439"/>
      <c r="AH17" s="395">
        <v>5</v>
      </c>
      <c r="AI17" s="88"/>
      <c r="AJ17" s="327"/>
      <c r="AK17" s="328"/>
      <c r="AL17" s="439"/>
      <c r="AM17" s="440"/>
      <c r="AN17" s="57"/>
      <c r="AO17" s="394">
        <v>5</v>
      </c>
      <c r="AP17" s="88"/>
      <c r="AQ17" s="327"/>
      <c r="AR17" s="328"/>
      <c r="AS17" s="439"/>
      <c r="AT17" s="439"/>
      <c r="AU17" s="395">
        <v>5</v>
      </c>
      <c r="AV17" s="88"/>
      <c r="AW17" s="327"/>
      <c r="AX17" s="328"/>
      <c r="AY17" s="439"/>
      <c r="AZ17" s="440"/>
      <c r="BA17" s="57"/>
      <c r="BB17" s="394">
        <v>5</v>
      </c>
      <c r="BC17" s="88"/>
      <c r="BD17" s="327"/>
      <c r="BE17" s="328"/>
      <c r="BF17" s="439"/>
      <c r="BG17" s="439"/>
      <c r="BH17" s="395">
        <v>5</v>
      </c>
      <c r="BI17" s="88"/>
      <c r="BJ17" s="327"/>
      <c r="BK17" s="328"/>
      <c r="BL17" s="439"/>
      <c r="BM17" s="440"/>
    </row>
    <row r="18" spans="1:65" ht="13.5" customHeight="1" x14ac:dyDescent="0.2">
      <c r="A18" s="460"/>
      <c r="B18" s="394"/>
      <c r="C18" s="88"/>
      <c r="D18" s="327"/>
      <c r="E18" s="328"/>
      <c r="F18" s="439"/>
      <c r="G18" s="439"/>
      <c r="H18" s="395"/>
      <c r="I18" s="88"/>
      <c r="J18" s="327"/>
      <c r="K18" s="328"/>
      <c r="L18" s="439"/>
      <c r="M18" s="440"/>
      <c r="N18" s="57"/>
      <c r="O18" s="394"/>
      <c r="P18" s="88"/>
      <c r="Q18" s="327"/>
      <c r="R18" s="328"/>
      <c r="S18" s="439"/>
      <c r="T18" s="439"/>
      <c r="U18" s="395"/>
      <c r="V18" s="88"/>
      <c r="W18" s="327"/>
      <c r="X18" s="328"/>
      <c r="Y18" s="439"/>
      <c r="Z18" s="440"/>
      <c r="AA18" s="57"/>
      <c r="AB18" s="394"/>
      <c r="AC18" s="88"/>
      <c r="AD18" s="327"/>
      <c r="AE18" s="328"/>
      <c r="AF18" s="439"/>
      <c r="AG18" s="439"/>
      <c r="AH18" s="395"/>
      <c r="AI18" s="88"/>
      <c r="AJ18" s="327"/>
      <c r="AK18" s="328"/>
      <c r="AL18" s="439"/>
      <c r="AM18" s="440"/>
      <c r="AN18" s="57"/>
      <c r="AO18" s="394"/>
      <c r="AP18" s="88"/>
      <c r="AQ18" s="327"/>
      <c r="AR18" s="328"/>
      <c r="AS18" s="439"/>
      <c r="AT18" s="439"/>
      <c r="AU18" s="395"/>
      <c r="AV18" s="88"/>
      <c r="AW18" s="327"/>
      <c r="AX18" s="328"/>
      <c r="AY18" s="439"/>
      <c r="AZ18" s="440"/>
      <c r="BA18" s="57"/>
      <c r="BB18" s="394"/>
      <c r="BC18" s="88"/>
      <c r="BD18" s="327"/>
      <c r="BE18" s="328"/>
      <c r="BF18" s="439"/>
      <c r="BG18" s="439"/>
      <c r="BH18" s="395"/>
      <c r="BI18" s="88"/>
      <c r="BJ18" s="327"/>
      <c r="BK18" s="328"/>
      <c r="BL18" s="439"/>
      <c r="BM18" s="440"/>
    </row>
    <row r="19" spans="1:65" ht="13.5" customHeight="1" x14ac:dyDescent="0.2">
      <c r="A19" s="460"/>
      <c r="B19" s="394">
        <v>6</v>
      </c>
      <c r="C19" s="88"/>
      <c r="D19" s="327"/>
      <c r="E19" s="328"/>
      <c r="F19" s="439"/>
      <c r="G19" s="439"/>
      <c r="H19" s="395">
        <v>6</v>
      </c>
      <c r="I19" s="88"/>
      <c r="J19" s="327"/>
      <c r="K19" s="328"/>
      <c r="L19" s="439"/>
      <c r="M19" s="440"/>
      <c r="N19" s="57"/>
      <c r="O19" s="394">
        <v>6</v>
      </c>
      <c r="P19" s="88"/>
      <c r="Q19" s="327"/>
      <c r="R19" s="328"/>
      <c r="S19" s="439"/>
      <c r="T19" s="439"/>
      <c r="U19" s="395">
        <v>6</v>
      </c>
      <c r="V19" s="88"/>
      <c r="W19" s="327"/>
      <c r="X19" s="328"/>
      <c r="Y19" s="439"/>
      <c r="Z19" s="440"/>
      <c r="AA19" s="57"/>
      <c r="AB19" s="394">
        <v>6</v>
      </c>
      <c r="AC19" s="88"/>
      <c r="AD19" s="327"/>
      <c r="AE19" s="328"/>
      <c r="AF19" s="439"/>
      <c r="AG19" s="439"/>
      <c r="AH19" s="395">
        <v>6</v>
      </c>
      <c r="AI19" s="88"/>
      <c r="AJ19" s="327"/>
      <c r="AK19" s="328"/>
      <c r="AL19" s="439"/>
      <c r="AM19" s="440"/>
      <c r="AN19" s="57"/>
      <c r="AO19" s="394">
        <v>6</v>
      </c>
      <c r="AP19" s="88"/>
      <c r="AQ19" s="327"/>
      <c r="AR19" s="328"/>
      <c r="AS19" s="439"/>
      <c r="AT19" s="439"/>
      <c r="AU19" s="395">
        <v>6</v>
      </c>
      <c r="AV19" s="88"/>
      <c r="AW19" s="327"/>
      <c r="AX19" s="328"/>
      <c r="AY19" s="439"/>
      <c r="AZ19" s="440"/>
      <c r="BA19" s="57"/>
      <c r="BB19" s="394">
        <v>6</v>
      </c>
      <c r="BC19" s="88"/>
      <c r="BD19" s="327"/>
      <c r="BE19" s="328"/>
      <c r="BF19" s="439"/>
      <c r="BG19" s="439"/>
      <c r="BH19" s="395">
        <v>6</v>
      </c>
      <c r="BI19" s="88"/>
      <c r="BJ19" s="327"/>
      <c r="BK19" s="328"/>
      <c r="BL19" s="439"/>
      <c r="BM19" s="440"/>
    </row>
    <row r="20" spans="1:65" ht="13.5" customHeight="1" thickBot="1" x14ac:dyDescent="0.25">
      <c r="A20" s="461"/>
      <c r="B20" s="394"/>
      <c r="C20" s="88"/>
      <c r="D20" s="327"/>
      <c r="E20" s="328"/>
      <c r="F20" s="439"/>
      <c r="G20" s="439"/>
      <c r="H20" s="395"/>
      <c r="I20" s="88"/>
      <c r="J20" s="327"/>
      <c r="K20" s="328"/>
      <c r="L20" s="439"/>
      <c r="M20" s="440"/>
      <c r="N20" s="57"/>
      <c r="O20" s="394"/>
      <c r="P20" s="88"/>
      <c r="Q20" s="327"/>
      <c r="R20" s="328"/>
      <c r="S20" s="439"/>
      <c r="T20" s="439"/>
      <c r="U20" s="395"/>
      <c r="V20" s="88"/>
      <c r="W20" s="327"/>
      <c r="X20" s="328"/>
      <c r="Y20" s="439"/>
      <c r="Z20" s="440"/>
      <c r="AA20" s="57"/>
      <c r="AB20" s="394"/>
      <c r="AC20" s="88"/>
      <c r="AD20" s="327"/>
      <c r="AE20" s="328"/>
      <c r="AF20" s="439"/>
      <c r="AG20" s="439"/>
      <c r="AH20" s="395"/>
      <c r="AI20" s="88"/>
      <c r="AJ20" s="327"/>
      <c r="AK20" s="328"/>
      <c r="AL20" s="439"/>
      <c r="AM20" s="440"/>
      <c r="AN20" s="57"/>
      <c r="AO20" s="394"/>
      <c r="AP20" s="88"/>
      <c r="AQ20" s="327"/>
      <c r="AR20" s="328"/>
      <c r="AS20" s="439"/>
      <c r="AT20" s="439"/>
      <c r="AU20" s="395"/>
      <c r="AV20" s="88"/>
      <c r="AW20" s="327"/>
      <c r="AX20" s="328"/>
      <c r="AY20" s="439"/>
      <c r="AZ20" s="440"/>
      <c r="BA20" s="57"/>
      <c r="BB20" s="394"/>
      <c r="BC20" s="88"/>
      <c r="BD20" s="327"/>
      <c r="BE20" s="328"/>
      <c r="BF20" s="439"/>
      <c r="BG20" s="439"/>
      <c r="BH20" s="395"/>
      <c r="BI20" s="88"/>
      <c r="BJ20" s="327"/>
      <c r="BK20" s="328"/>
      <c r="BL20" s="439"/>
      <c r="BM20" s="440"/>
    </row>
    <row r="21" spans="1:65" ht="13.5" customHeight="1" thickBot="1" x14ac:dyDescent="0.25">
      <c r="A21" s="89"/>
      <c r="B21" s="438" t="s">
        <v>52</v>
      </c>
      <c r="C21" s="437"/>
      <c r="D21" s="436" t="s">
        <v>53</v>
      </c>
      <c r="E21" s="437"/>
      <c r="F21" s="322"/>
      <c r="G21" s="381"/>
      <c r="H21" s="436" t="s">
        <v>52</v>
      </c>
      <c r="I21" s="437"/>
      <c r="J21" s="436" t="s">
        <v>53</v>
      </c>
      <c r="K21" s="437"/>
      <c r="L21" s="322"/>
      <c r="M21" s="323"/>
      <c r="N21" s="57"/>
      <c r="O21" s="438" t="s">
        <v>52</v>
      </c>
      <c r="P21" s="437"/>
      <c r="Q21" s="436" t="s">
        <v>53</v>
      </c>
      <c r="R21" s="437"/>
      <c r="S21" s="322"/>
      <c r="T21" s="381"/>
      <c r="U21" s="326" t="s">
        <v>52</v>
      </c>
      <c r="V21" s="325"/>
      <c r="W21" s="326" t="s">
        <v>53</v>
      </c>
      <c r="X21" s="325"/>
      <c r="Y21" s="322"/>
      <c r="Z21" s="323"/>
      <c r="AA21" s="57"/>
      <c r="AB21" s="324" t="s">
        <v>52</v>
      </c>
      <c r="AC21" s="325"/>
      <c r="AD21" s="326" t="s">
        <v>53</v>
      </c>
      <c r="AE21" s="325"/>
      <c r="AF21" s="322"/>
      <c r="AG21" s="381"/>
      <c r="AH21" s="326" t="s">
        <v>52</v>
      </c>
      <c r="AI21" s="325"/>
      <c r="AJ21" s="326" t="s">
        <v>53</v>
      </c>
      <c r="AK21" s="325"/>
      <c r="AL21" s="322"/>
      <c r="AM21" s="323"/>
      <c r="AN21" s="57"/>
      <c r="AO21" s="324" t="s">
        <v>52</v>
      </c>
      <c r="AP21" s="325"/>
      <c r="AQ21" s="326" t="s">
        <v>53</v>
      </c>
      <c r="AR21" s="325"/>
      <c r="AS21" s="322"/>
      <c r="AT21" s="381"/>
      <c r="AU21" s="326" t="s">
        <v>52</v>
      </c>
      <c r="AV21" s="325"/>
      <c r="AW21" s="326" t="s">
        <v>53</v>
      </c>
      <c r="AX21" s="325"/>
      <c r="AY21" s="322"/>
      <c r="AZ21" s="323"/>
      <c r="BA21" s="57"/>
      <c r="BB21" s="324" t="s">
        <v>52</v>
      </c>
      <c r="BC21" s="325"/>
      <c r="BD21" s="326" t="s">
        <v>53</v>
      </c>
      <c r="BE21" s="325"/>
      <c r="BF21" s="430"/>
      <c r="BG21" s="435"/>
      <c r="BH21" s="326" t="s">
        <v>52</v>
      </c>
      <c r="BI21" s="325"/>
      <c r="BJ21" s="326" t="s">
        <v>53</v>
      </c>
      <c r="BK21" s="325"/>
      <c r="BL21" s="430"/>
      <c r="BM21" s="431"/>
    </row>
    <row r="22" spans="1:65" ht="10.5" customHeight="1" thickBot="1" x14ac:dyDescent="0.25">
      <c r="A22" s="65"/>
      <c r="B22" s="15"/>
      <c r="C22" s="57"/>
      <c r="D22" s="15"/>
      <c r="E22" s="15"/>
      <c r="F22" s="90"/>
      <c r="G22" s="90"/>
      <c r="H22" s="15"/>
      <c r="I22" s="57"/>
      <c r="J22" s="15"/>
      <c r="K22" s="15"/>
      <c r="L22" s="90"/>
      <c r="M22" s="90"/>
      <c r="N22" s="57"/>
      <c r="O22" s="15"/>
      <c r="P22" s="57"/>
      <c r="Q22" s="15"/>
      <c r="R22" s="15"/>
      <c r="S22" s="90"/>
      <c r="T22" s="90"/>
      <c r="U22" s="15"/>
      <c r="V22" s="57"/>
      <c r="W22" s="15"/>
      <c r="X22" s="15"/>
      <c r="Y22" s="90"/>
      <c r="Z22" s="90"/>
      <c r="AA22" s="57"/>
      <c r="AB22" s="15"/>
      <c r="AC22" s="57"/>
      <c r="AD22" s="15"/>
      <c r="AE22" s="15"/>
      <c r="AF22" s="90"/>
      <c r="AG22" s="90"/>
      <c r="AH22" s="15"/>
      <c r="AI22" s="57"/>
      <c r="AJ22" s="15"/>
      <c r="AK22" s="15"/>
      <c r="AL22" s="90"/>
      <c r="AM22" s="90"/>
      <c r="AN22" s="57"/>
      <c r="AO22" s="15"/>
      <c r="AP22" s="57"/>
      <c r="AQ22" s="15"/>
      <c r="AR22" s="15"/>
      <c r="AS22" s="90"/>
      <c r="AT22" s="90"/>
      <c r="AU22" s="15"/>
      <c r="AV22" s="57"/>
      <c r="AW22" s="15"/>
      <c r="AX22" s="15"/>
      <c r="AY22" s="90"/>
      <c r="AZ22" s="90"/>
      <c r="BA22" s="57"/>
      <c r="BB22" s="15"/>
      <c r="BC22" s="57"/>
      <c r="BD22" s="15"/>
      <c r="BE22" s="15"/>
      <c r="BF22" s="90"/>
      <c r="BG22" s="90"/>
      <c r="BH22" s="15"/>
      <c r="BI22" s="57"/>
      <c r="BJ22" s="15"/>
      <c r="BK22" s="15"/>
      <c r="BL22" s="90"/>
      <c r="BM22" s="91"/>
    </row>
    <row r="23" spans="1:65" ht="15" customHeight="1" thickBot="1" x14ac:dyDescent="0.25">
      <c r="A23" s="65"/>
      <c r="B23" s="374" t="s">
        <v>54</v>
      </c>
      <c r="C23" s="432"/>
      <c r="D23" s="432"/>
      <c r="E23" s="432"/>
      <c r="F23" s="433" t="str">
        <f>O3</f>
        <v>Střešovice B</v>
      </c>
      <c r="G23" s="433"/>
      <c r="H23" s="433"/>
      <c r="I23" s="433"/>
      <c r="J23" s="433"/>
      <c r="K23" s="434"/>
      <c r="L23" s="375" t="s">
        <v>55</v>
      </c>
      <c r="M23" s="375"/>
      <c r="N23" s="375"/>
      <c r="O23" s="375"/>
      <c r="P23" s="432"/>
      <c r="Q23" s="433" t="str">
        <f>AB3</f>
        <v>Orion B</v>
      </c>
      <c r="R23" s="433"/>
      <c r="S23" s="433"/>
      <c r="T23" s="433"/>
      <c r="U23" s="433"/>
      <c r="V23" s="434"/>
      <c r="W23" s="317" t="s">
        <v>105</v>
      </c>
      <c r="X23" s="318"/>
      <c r="Y23" s="318"/>
      <c r="Z23" s="57"/>
      <c r="AA23" s="309" t="s">
        <v>106</v>
      </c>
      <c r="AB23" s="310"/>
      <c r="AC23" s="310"/>
      <c r="AD23" s="310"/>
      <c r="AE23" s="310"/>
      <c r="AF23" s="92" t="s">
        <v>65</v>
      </c>
      <c r="AG23" s="93" t="s">
        <v>66</v>
      </c>
      <c r="AH23" s="57"/>
      <c r="AI23" s="94" t="s">
        <v>56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95"/>
    </row>
    <row r="24" spans="1:65" ht="15" customHeight="1" x14ac:dyDescent="0.2">
      <c r="A24" s="56"/>
      <c r="B24" s="421" t="s">
        <v>57</v>
      </c>
      <c r="C24" s="422"/>
      <c r="D24" s="422"/>
      <c r="E24" s="422"/>
      <c r="F24" s="422"/>
      <c r="G24" s="422"/>
      <c r="H24" s="422"/>
      <c r="I24" s="422"/>
      <c r="J24" s="423" t="s">
        <v>58</v>
      </c>
      <c r="K24" s="424"/>
      <c r="L24" s="414" t="s">
        <v>57</v>
      </c>
      <c r="M24" s="422"/>
      <c r="N24" s="422"/>
      <c r="O24" s="422"/>
      <c r="P24" s="422"/>
      <c r="Q24" s="422"/>
      <c r="R24" s="422"/>
      <c r="S24" s="422"/>
      <c r="T24" s="422"/>
      <c r="U24" s="423" t="s">
        <v>58</v>
      </c>
      <c r="V24" s="424"/>
      <c r="W24" s="97" t="s">
        <v>59</v>
      </c>
      <c r="X24" s="98" t="s">
        <v>107</v>
      </c>
      <c r="Y24" s="425" t="s">
        <v>108</v>
      </c>
      <c r="Z24" s="426"/>
      <c r="AA24" s="98" t="s">
        <v>60</v>
      </c>
      <c r="AB24" s="99" t="s">
        <v>61</v>
      </c>
      <c r="AC24" s="100" t="s">
        <v>62</v>
      </c>
      <c r="AD24" s="427" t="s">
        <v>63</v>
      </c>
      <c r="AE24" s="428"/>
      <c r="AF24" s="428"/>
      <c r="AG24" s="429"/>
      <c r="AH24" s="58"/>
      <c r="AI24" s="376"/>
      <c r="AJ24" s="376"/>
      <c r="AK24" s="376"/>
      <c r="AL24" s="376"/>
      <c r="AM24" s="376"/>
      <c r="AN24" s="376"/>
      <c r="AO24" s="376"/>
      <c r="AP24" s="376"/>
      <c r="AQ24" s="376"/>
      <c r="AR24" s="376"/>
      <c r="AS24" s="376"/>
      <c r="AT24" s="376"/>
      <c r="AU24" s="376"/>
      <c r="AV24" s="376"/>
      <c r="AW24" s="376"/>
      <c r="AX24" s="376"/>
      <c r="AY24" s="376"/>
      <c r="AZ24" s="376"/>
      <c r="BA24" s="376"/>
      <c r="BB24" s="58"/>
      <c r="BC24" s="471" t="s">
        <v>64</v>
      </c>
      <c r="BD24" s="496"/>
      <c r="BE24" s="496"/>
      <c r="BF24" s="496"/>
      <c r="BG24" s="496"/>
      <c r="BH24" s="496"/>
      <c r="BI24" s="496"/>
      <c r="BJ24" s="496"/>
      <c r="BK24" s="496"/>
      <c r="BL24" s="496"/>
      <c r="BM24" s="497"/>
    </row>
    <row r="25" spans="1:65" ht="15" customHeight="1" x14ac:dyDescent="0.2">
      <c r="A25" s="65"/>
      <c r="B25" s="489"/>
      <c r="C25" s="490"/>
      <c r="D25" s="490"/>
      <c r="E25" s="490"/>
      <c r="F25" s="490"/>
      <c r="G25" s="490"/>
      <c r="H25" s="490"/>
      <c r="I25" s="490"/>
      <c r="J25" s="386"/>
      <c r="K25" s="387"/>
      <c r="L25" s="491"/>
      <c r="M25" s="491"/>
      <c r="N25" s="491"/>
      <c r="O25" s="491"/>
      <c r="P25" s="491"/>
      <c r="Q25" s="491"/>
      <c r="R25" s="491"/>
      <c r="S25" s="491"/>
      <c r="T25" s="492"/>
      <c r="U25" s="386"/>
      <c r="V25" s="387"/>
      <c r="W25" s="101"/>
      <c r="X25" s="88"/>
      <c r="Y25" s="327"/>
      <c r="Z25" s="328"/>
      <c r="AA25" s="88"/>
      <c r="AB25" s="88"/>
      <c r="AC25" s="88"/>
      <c r="AD25" s="327"/>
      <c r="AE25" s="403"/>
      <c r="AF25" s="403"/>
      <c r="AG25" s="404"/>
      <c r="AH25" s="57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57"/>
      <c r="BC25" s="420"/>
      <c r="BD25" s="376"/>
      <c r="BE25" s="414"/>
      <c r="BF25" s="413" t="s">
        <v>65</v>
      </c>
      <c r="BG25" s="376"/>
      <c r="BH25" s="414"/>
      <c r="BI25" s="413" t="s">
        <v>66</v>
      </c>
      <c r="BJ25" s="414"/>
      <c r="BK25" s="413" t="s">
        <v>67</v>
      </c>
      <c r="BL25" s="376"/>
      <c r="BM25" s="415"/>
    </row>
    <row r="26" spans="1:65" ht="15" customHeight="1" x14ac:dyDescent="0.2">
      <c r="A26" s="65"/>
      <c r="B26" s="392"/>
      <c r="C26" s="393"/>
      <c r="D26" s="393"/>
      <c r="E26" s="393"/>
      <c r="F26" s="393"/>
      <c r="G26" s="393"/>
      <c r="H26" s="393"/>
      <c r="I26" s="393"/>
      <c r="J26" s="386"/>
      <c r="K26" s="387"/>
      <c r="L26" s="384"/>
      <c r="M26" s="384"/>
      <c r="N26" s="384"/>
      <c r="O26" s="384"/>
      <c r="P26" s="384"/>
      <c r="Q26" s="384"/>
      <c r="R26" s="384"/>
      <c r="S26" s="384"/>
      <c r="T26" s="385"/>
      <c r="U26" s="386"/>
      <c r="V26" s="387"/>
      <c r="W26" s="101"/>
      <c r="X26" s="88"/>
      <c r="Y26" s="327"/>
      <c r="Z26" s="328"/>
      <c r="AA26" s="88"/>
      <c r="AB26" s="88"/>
      <c r="AC26" s="88"/>
      <c r="AD26" s="327"/>
      <c r="AE26" s="403"/>
      <c r="AF26" s="403"/>
      <c r="AG26" s="404"/>
      <c r="AH26" s="57"/>
      <c r="AI26" s="376"/>
      <c r="AJ26" s="376"/>
      <c r="AK26" s="376"/>
      <c r="AL26" s="376"/>
      <c r="AM26" s="376"/>
      <c r="AN26" s="376"/>
      <c r="AO26" s="376"/>
      <c r="AP26" s="376"/>
      <c r="AQ26" s="376"/>
      <c r="AR26" s="376"/>
      <c r="AS26" s="376"/>
      <c r="AT26" s="376"/>
      <c r="AU26" s="376"/>
      <c r="AV26" s="376"/>
      <c r="AW26" s="376"/>
      <c r="AX26" s="376"/>
      <c r="AY26" s="376"/>
      <c r="AZ26" s="376"/>
      <c r="BA26" s="376"/>
      <c r="BB26" s="57"/>
      <c r="BC26" s="409" t="s">
        <v>41</v>
      </c>
      <c r="BD26" s="320"/>
      <c r="BE26" s="321"/>
      <c r="BF26" s="103"/>
      <c r="BG26" s="104"/>
      <c r="BH26" s="105"/>
      <c r="BI26" s="103"/>
      <c r="BJ26" s="105"/>
      <c r="BK26" s="103"/>
      <c r="BL26" s="104"/>
      <c r="BM26" s="106"/>
    </row>
    <row r="27" spans="1:65" ht="15" customHeight="1" x14ac:dyDescent="0.2">
      <c r="A27" s="65"/>
      <c r="B27" s="392"/>
      <c r="C27" s="393"/>
      <c r="D27" s="393"/>
      <c r="E27" s="393"/>
      <c r="F27" s="393"/>
      <c r="G27" s="393"/>
      <c r="H27" s="393"/>
      <c r="I27" s="393"/>
      <c r="J27" s="386"/>
      <c r="K27" s="387"/>
      <c r="L27" s="384"/>
      <c r="M27" s="384"/>
      <c r="N27" s="384"/>
      <c r="O27" s="384"/>
      <c r="P27" s="384"/>
      <c r="Q27" s="384"/>
      <c r="R27" s="384"/>
      <c r="S27" s="384"/>
      <c r="T27" s="385"/>
      <c r="U27" s="386"/>
      <c r="V27" s="387"/>
      <c r="W27" s="101"/>
      <c r="X27" s="88"/>
      <c r="Y27" s="327"/>
      <c r="Z27" s="328"/>
      <c r="AA27" s="88"/>
      <c r="AB27" s="88"/>
      <c r="AC27" s="88"/>
      <c r="AD27" s="327"/>
      <c r="AE27" s="403"/>
      <c r="AF27" s="403"/>
      <c r="AG27" s="404"/>
      <c r="AH27" s="57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57"/>
      <c r="BC27" s="409" t="s">
        <v>42</v>
      </c>
      <c r="BD27" s="320"/>
      <c r="BE27" s="321"/>
      <c r="BF27" s="86"/>
      <c r="BG27" s="84"/>
      <c r="BH27" s="85"/>
      <c r="BI27" s="86"/>
      <c r="BJ27" s="85"/>
      <c r="BK27" s="103"/>
      <c r="BL27" s="104"/>
      <c r="BM27" s="106"/>
    </row>
    <row r="28" spans="1:65" ht="15" customHeight="1" x14ac:dyDescent="0.2">
      <c r="A28" s="65"/>
      <c r="B28" s="388"/>
      <c r="C28" s="384"/>
      <c r="D28" s="384"/>
      <c r="E28" s="384"/>
      <c r="F28" s="384"/>
      <c r="G28" s="384"/>
      <c r="H28" s="384"/>
      <c r="I28" s="385"/>
      <c r="J28" s="386"/>
      <c r="K28" s="387"/>
      <c r="L28" s="384"/>
      <c r="M28" s="384"/>
      <c r="N28" s="384"/>
      <c r="O28" s="384"/>
      <c r="P28" s="384"/>
      <c r="Q28" s="384"/>
      <c r="R28" s="384"/>
      <c r="S28" s="384"/>
      <c r="T28" s="385"/>
      <c r="U28" s="386"/>
      <c r="V28" s="387"/>
      <c r="W28" s="101"/>
      <c r="X28" s="88"/>
      <c r="Y28" s="327"/>
      <c r="Z28" s="328"/>
      <c r="AA28" s="88"/>
      <c r="AB28" s="88"/>
      <c r="AC28" s="88"/>
      <c r="AD28" s="327"/>
      <c r="AE28" s="403"/>
      <c r="AF28" s="403"/>
      <c r="AG28" s="404"/>
      <c r="AH28" s="57"/>
      <c r="AI28" s="376"/>
      <c r="AJ28" s="376"/>
      <c r="AK28" s="376"/>
      <c r="AL28" s="376"/>
      <c r="AM28" s="376"/>
      <c r="AN28" s="376"/>
      <c r="AO28" s="376"/>
      <c r="AP28" s="376"/>
      <c r="AQ28" s="376"/>
      <c r="AR28" s="376"/>
      <c r="AS28" s="376"/>
      <c r="AT28" s="376"/>
      <c r="AU28" s="376"/>
      <c r="AV28" s="376"/>
      <c r="AW28" s="376"/>
      <c r="AX28" s="376"/>
      <c r="AY28" s="376"/>
      <c r="AZ28" s="376"/>
      <c r="BA28" s="376"/>
      <c r="BB28" s="57"/>
      <c r="BC28" s="409" t="s">
        <v>43</v>
      </c>
      <c r="BD28" s="320"/>
      <c r="BE28" s="321"/>
      <c r="BF28" s="86"/>
      <c r="BG28" s="84"/>
      <c r="BH28" s="85"/>
      <c r="BI28" s="86"/>
      <c r="BJ28" s="85"/>
      <c r="BK28" s="103"/>
      <c r="BL28" s="104"/>
      <c r="BM28" s="106"/>
    </row>
    <row r="29" spans="1:65" ht="15" customHeight="1" x14ac:dyDescent="0.2">
      <c r="A29" s="65"/>
      <c r="B29" s="392"/>
      <c r="C29" s="393"/>
      <c r="D29" s="393"/>
      <c r="E29" s="393"/>
      <c r="F29" s="393"/>
      <c r="G29" s="393"/>
      <c r="H29" s="393"/>
      <c r="I29" s="393"/>
      <c r="J29" s="386"/>
      <c r="K29" s="387"/>
      <c r="L29" s="384"/>
      <c r="M29" s="384"/>
      <c r="N29" s="384"/>
      <c r="O29" s="384"/>
      <c r="P29" s="384"/>
      <c r="Q29" s="384"/>
      <c r="R29" s="384"/>
      <c r="S29" s="384"/>
      <c r="T29" s="385"/>
      <c r="U29" s="386"/>
      <c r="V29" s="387"/>
      <c r="W29" s="101"/>
      <c r="X29" s="88"/>
      <c r="Y29" s="327"/>
      <c r="Z29" s="328"/>
      <c r="AA29" s="88"/>
      <c r="AB29" s="88"/>
      <c r="AC29" s="88"/>
      <c r="AD29" s="327"/>
      <c r="AE29" s="403"/>
      <c r="AF29" s="403"/>
      <c r="AG29" s="404"/>
      <c r="AH29" s="57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57"/>
      <c r="BC29" s="409" t="s">
        <v>44</v>
      </c>
      <c r="BD29" s="320"/>
      <c r="BE29" s="321"/>
      <c r="BF29" s="86"/>
      <c r="BG29" s="84"/>
      <c r="BH29" s="85"/>
      <c r="BI29" s="86"/>
      <c r="BJ29" s="85"/>
      <c r="BK29" s="103"/>
      <c r="BL29" s="104"/>
      <c r="BM29" s="106"/>
    </row>
    <row r="30" spans="1:65" ht="15" customHeight="1" x14ac:dyDescent="0.2">
      <c r="A30" s="65"/>
      <c r="B30" s="392"/>
      <c r="C30" s="393"/>
      <c r="D30" s="393"/>
      <c r="E30" s="393"/>
      <c r="F30" s="393"/>
      <c r="G30" s="393"/>
      <c r="H30" s="393"/>
      <c r="I30" s="393"/>
      <c r="J30" s="386"/>
      <c r="K30" s="387"/>
      <c r="L30" s="384"/>
      <c r="M30" s="384"/>
      <c r="N30" s="384"/>
      <c r="O30" s="384"/>
      <c r="P30" s="384"/>
      <c r="Q30" s="384"/>
      <c r="R30" s="384"/>
      <c r="S30" s="384"/>
      <c r="T30" s="385"/>
      <c r="U30" s="386"/>
      <c r="V30" s="387"/>
      <c r="W30" s="101"/>
      <c r="X30" s="88"/>
      <c r="Y30" s="327"/>
      <c r="Z30" s="328"/>
      <c r="AA30" s="88"/>
      <c r="AB30" s="88"/>
      <c r="AC30" s="88"/>
      <c r="AD30" s="327"/>
      <c r="AE30" s="403"/>
      <c r="AF30" s="403"/>
      <c r="AG30" s="404"/>
      <c r="AH30" s="57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57"/>
      <c r="BC30" s="409" t="s">
        <v>45</v>
      </c>
      <c r="BD30" s="320"/>
      <c r="BE30" s="321"/>
      <c r="BF30" s="86"/>
      <c r="BG30" s="84"/>
      <c r="BH30" s="85"/>
      <c r="BI30" s="86"/>
      <c r="BJ30" s="85"/>
      <c r="BK30" s="103"/>
      <c r="BL30" s="104"/>
      <c r="BM30" s="106"/>
    </row>
    <row r="31" spans="1:65" ht="15" customHeight="1" x14ac:dyDescent="0.2">
      <c r="A31" s="65"/>
      <c r="B31" s="485"/>
      <c r="C31" s="486"/>
      <c r="D31" s="486"/>
      <c r="E31" s="486"/>
      <c r="F31" s="486"/>
      <c r="G31" s="486"/>
      <c r="H31" s="486"/>
      <c r="I31" s="486"/>
      <c r="J31" s="386"/>
      <c r="K31" s="387"/>
      <c r="L31" s="384"/>
      <c r="M31" s="384"/>
      <c r="N31" s="384"/>
      <c r="O31" s="384"/>
      <c r="P31" s="384"/>
      <c r="Q31" s="384"/>
      <c r="R31" s="384"/>
      <c r="S31" s="384"/>
      <c r="T31" s="385"/>
      <c r="U31" s="386"/>
      <c r="V31" s="387"/>
      <c r="W31" s="101"/>
      <c r="X31" s="88"/>
      <c r="Y31" s="327"/>
      <c r="Z31" s="328"/>
      <c r="AA31" s="88"/>
      <c r="AB31" s="88"/>
      <c r="AC31" s="88"/>
      <c r="AD31" s="327"/>
      <c r="AE31" s="403"/>
      <c r="AF31" s="403"/>
      <c r="AG31" s="404"/>
      <c r="AH31" s="57"/>
      <c r="AI31" s="376"/>
      <c r="AJ31" s="376"/>
      <c r="AK31" s="376"/>
      <c r="AL31" s="376"/>
      <c r="AM31" s="376"/>
      <c r="AN31" s="376"/>
      <c r="AO31" s="376"/>
      <c r="AP31" s="376"/>
      <c r="AQ31" s="376"/>
      <c r="AR31" s="376"/>
      <c r="AS31" s="376"/>
      <c r="AT31" s="376"/>
      <c r="AU31" s="376"/>
      <c r="AV31" s="376"/>
      <c r="AW31" s="376"/>
      <c r="AX31" s="376"/>
      <c r="AY31" s="376"/>
      <c r="AZ31" s="376"/>
      <c r="BA31" s="376"/>
      <c r="BB31" s="57"/>
      <c r="BC31" s="409" t="s">
        <v>68</v>
      </c>
      <c r="BD31" s="320"/>
      <c r="BE31" s="321"/>
      <c r="BF31" s="86"/>
      <c r="BG31" s="84"/>
      <c r="BH31" s="85"/>
      <c r="BI31" s="86"/>
      <c r="BJ31" s="85"/>
      <c r="BK31" s="103"/>
      <c r="BL31" s="104"/>
      <c r="BM31" s="106"/>
    </row>
    <row r="32" spans="1:65" ht="15" customHeight="1" x14ac:dyDescent="0.2">
      <c r="A32" s="65"/>
      <c r="B32" s="392"/>
      <c r="C32" s="393"/>
      <c r="D32" s="393"/>
      <c r="E32" s="393"/>
      <c r="F32" s="393"/>
      <c r="G32" s="393"/>
      <c r="H32" s="393"/>
      <c r="I32" s="393"/>
      <c r="J32" s="386"/>
      <c r="K32" s="387"/>
      <c r="L32" s="384"/>
      <c r="M32" s="384"/>
      <c r="N32" s="384"/>
      <c r="O32" s="384"/>
      <c r="P32" s="384"/>
      <c r="Q32" s="384"/>
      <c r="R32" s="384"/>
      <c r="S32" s="384"/>
      <c r="T32" s="385"/>
      <c r="U32" s="386"/>
      <c r="V32" s="387"/>
      <c r="W32" s="101"/>
      <c r="X32" s="88"/>
      <c r="Y32" s="327"/>
      <c r="Z32" s="328"/>
      <c r="AA32" s="88"/>
      <c r="AB32" s="88"/>
      <c r="AC32" s="88"/>
      <c r="AD32" s="327"/>
      <c r="AE32" s="403"/>
      <c r="AF32" s="403"/>
      <c r="AG32" s="404"/>
      <c r="AH32" s="57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57"/>
      <c r="BC32" s="409" t="s">
        <v>69</v>
      </c>
      <c r="BD32" s="320"/>
      <c r="BE32" s="320"/>
      <c r="BF32" s="320"/>
      <c r="BG32" s="320"/>
      <c r="BH32" s="320"/>
      <c r="BI32" s="320"/>
      <c r="BJ32" s="320"/>
      <c r="BK32" s="405" t="s">
        <v>70</v>
      </c>
      <c r="BL32" s="405"/>
      <c r="BM32" s="406"/>
    </row>
    <row r="33" spans="1:65" ht="15" customHeight="1" x14ac:dyDescent="0.2">
      <c r="A33" s="65"/>
      <c r="B33" s="485"/>
      <c r="C33" s="486"/>
      <c r="D33" s="486"/>
      <c r="E33" s="486"/>
      <c r="F33" s="486"/>
      <c r="G33" s="486"/>
      <c r="H33" s="486"/>
      <c r="I33" s="486"/>
      <c r="J33" s="386"/>
      <c r="K33" s="387"/>
      <c r="L33" s="384"/>
      <c r="M33" s="384"/>
      <c r="N33" s="384"/>
      <c r="O33" s="384"/>
      <c r="P33" s="384"/>
      <c r="Q33" s="384"/>
      <c r="R33" s="384"/>
      <c r="S33" s="384"/>
      <c r="T33" s="385"/>
      <c r="U33" s="386"/>
      <c r="V33" s="387"/>
      <c r="W33" s="101"/>
      <c r="X33" s="88"/>
      <c r="Y33" s="327"/>
      <c r="Z33" s="328"/>
      <c r="AA33" s="88"/>
      <c r="AB33" s="88"/>
      <c r="AC33" s="88"/>
      <c r="AD33" s="327"/>
      <c r="AE33" s="403"/>
      <c r="AF33" s="403"/>
      <c r="AG33" s="404"/>
      <c r="AH33" s="57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57"/>
      <c r="BC33" s="487"/>
      <c r="BD33" s="488"/>
      <c r="BE33" s="488"/>
      <c r="BF33" s="488"/>
      <c r="BG33" s="488"/>
      <c r="BH33" s="488"/>
      <c r="BI33" s="488"/>
      <c r="BJ33" s="488"/>
      <c r="BK33" s="407" t="s">
        <v>71</v>
      </c>
      <c r="BL33" s="407"/>
      <c r="BM33" s="408"/>
    </row>
    <row r="34" spans="1:65" ht="15" customHeight="1" thickBot="1" x14ac:dyDescent="0.25">
      <c r="A34" s="65"/>
      <c r="B34" s="392"/>
      <c r="C34" s="393"/>
      <c r="D34" s="393"/>
      <c r="E34" s="393"/>
      <c r="F34" s="393"/>
      <c r="G34" s="393"/>
      <c r="H34" s="393"/>
      <c r="I34" s="393"/>
      <c r="J34" s="386"/>
      <c r="K34" s="387"/>
      <c r="L34" s="384"/>
      <c r="M34" s="384"/>
      <c r="N34" s="384"/>
      <c r="O34" s="384"/>
      <c r="P34" s="384"/>
      <c r="Q34" s="384"/>
      <c r="R34" s="384"/>
      <c r="S34" s="384"/>
      <c r="T34" s="385"/>
      <c r="U34" s="386"/>
      <c r="V34" s="387"/>
      <c r="W34" s="110"/>
      <c r="X34" s="111"/>
      <c r="Y34" s="322"/>
      <c r="Z34" s="381"/>
      <c r="AA34" s="111"/>
      <c r="AB34" s="111"/>
      <c r="AC34" s="111"/>
      <c r="AD34" s="322"/>
      <c r="AE34" s="382"/>
      <c r="AF34" s="382"/>
      <c r="AG34" s="323"/>
      <c r="AH34" s="57"/>
      <c r="AI34" s="376"/>
      <c r="AJ34" s="376"/>
      <c r="AK34" s="376"/>
      <c r="AL34" s="376"/>
      <c r="AM34" s="376"/>
      <c r="AN34" s="376"/>
      <c r="AO34" s="376"/>
      <c r="AP34" s="376"/>
      <c r="AQ34" s="376"/>
      <c r="AR34" s="376"/>
      <c r="AS34" s="376"/>
      <c r="AT34" s="376"/>
      <c r="AU34" s="376"/>
      <c r="AV34" s="376"/>
      <c r="AW34" s="376"/>
      <c r="AX34" s="376"/>
      <c r="AY34" s="376"/>
      <c r="AZ34" s="376"/>
      <c r="BA34" s="376"/>
      <c r="BB34" s="57"/>
      <c r="BC34" s="493" t="s">
        <v>72</v>
      </c>
      <c r="BD34" s="494"/>
      <c r="BE34" s="494"/>
      <c r="BF34" s="494"/>
      <c r="BG34" s="494"/>
      <c r="BH34" s="494"/>
      <c r="BI34" s="494"/>
      <c r="BJ34" s="494"/>
      <c r="BK34" s="494"/>
      <c r="BL34" s="494"/>
      <c r="BM34" s="495"/>
    </row>
    <row r="35" spans="1:65" ht="15" customHeight="1" x14ac:dyDescent="0.2">
      <c r="A35" s="65"/>
      <c r="B35" s="392"/>
      <c r="C35" s="393"/>
      <c r="D35" s="393"/>
      <c r="E35" s="393"/>
      <c r="F35" s="393"/>
      <c r="G35" s="393"/>
      <c r="H35" s="393"/>
      <c r="I35" s="393"/>
      <c r="J35" s="386"/>
      <c r="K35" s="387"/>
      <c r="L35" s="384"/>
      <c r="M35" s="384"/>
      <c r="N35" s="384"/>
      <c r="O35" s="384"/>
      <c r="P35" s="384"/>
      <c r="Q35" s="384"/>
      <c r="R35" s="384"/>
      <c r="S35" s="384"/>
      <c r="T35" s="385"/>
      <c r="U35" s="386"/>
      <c r="V35" s="387"/>
      <c r="W35" s="363" t="s">
        <v>109</v>
      </c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57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57"/>
      <c r="BC35" s="116"/>
      <c r="BD35" s="117"/>
      <c r="BE35" s="117"/>
      <c r="BF35" s="117"/>
      <c r="BG35" s="117"/>
      <c r="BH35" s="117"/>
      <c r="BI35" s="117"/>
      <c r="BJ35" s="117"/>
      <c r="BK35" s="117"/>
      <c r="BL35" s="117"/>
      <c r="BM35" s="118"/>
    </row>
    <row r="36" spans="1:65" ht="15" customHeight="1" thickBot="1" x14ac:dyDescent="0.25">
      <c r="A36" s="65"/>
      <c r="B36" s="392"/>
      <c r="C36" s="393"/>
      <c r="D36" s="393"/>
      <c r="E36" s="393"/>
      <c r="F36" s="393"/>
      <c r="G36" s="393"/>
      <c r="H36" s="393"/>
      <c r="I36" s="393"/>
      <c r="J36" s="386"/>
      <c r="K36" s="387"/>
      <c r="L36" s="384"/>
      <c r="M36" s="384"/>
      <c r="N36" s="384"/>
      <c r="O36" s="384"/>
      <c r="P36" s="384"/>
      <c r="Q36" s="384"/>
      <c r="R36" s="384"/>
      <c r="S36" s="384"/>
      <c r="T36" s="385"/>
      <c r="U36" s="386"/>
      <c r="V36" s="387"/>
      <c r="W36" s="365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57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57"/>
      <c r="BC36" s="311" t="s">
        <v>73</v>
      </c>
      <c r="BD36" s="312"/>
      <c r="BE36" s="312"/>
      <c r="BF36" s="312"/>
      <c r="BG36" s="312"/>
      <c r="BH36" s="312"/>
      <c r="BI36" s="312"/>
      <c r="BJ36" s="312"/>
      <c r="BK36" s="312"/>
      <c r="BL36" s="312"/>
      <c r="BM36" s="313"/>
    </row>
    <row r="37" spans="1:65" ht="15" customHeight="1" x14ac:dyDescent="0.2">
      <c r="A37" s="65"/>
      <c r="B37" s="377" t="s">
        <v>75</v>
      </c>
      <c r="C37" s="378"/>
      <c r="D37" s="483"/>
      <c r="E37" s="483"/>
      <c r="F37" s="483"/>
      <c r="G37" s="483"/>
      <c r="H37" s="483"/>
      <c r="I37" s="483"/>
      <c r="J37" s="481"/>
      <c r="K37" s="484"/>
      <c r="L37" s="377" t="s">
        <v>75</v>
      </c>
      <c r="M37" s="378"/>
      <c r="N37" s="480"/>
      <c r="O37" s="480"/>
      <c r="P37" s="480"/>
      <c r="Q37" s="480"/>
      <c r="R37" s="480"/>
      <c r="S37" s="480"/>
      <c r="T37" s="480"/>
      <c r="U37" s="481"/>
      <c r="V37" s="482"/>
      <c r="W37" s="365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57"/>
      <c r="AI37" s="374" t="s">
        <v>74</v>
      </c>
      <c r="AJ37" s="375"/>
      <c r="AK37" s="375"/>
      <c r="AL37" s="375"/>
      <c r="AM37" s="375"/>
      <c r="AN37" s="375"/>
      <c r="AO37" s="375"/>
      <c r="AP37" s="375"/>
      <c r="AQ37" s="375"/>
      <c r="AR37" s="375"/>
      <c r="AS37" s="375"/>
      <c r="AT37" s="375"/>
      <c r="AU37" s="375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19"/>
    </row>
    <row r="38" spans="1:65" ht="15" customHeight="1" thickBot="1" x14ac:dyDescent="0.25">
      <c r="A38" s="65"/>
      <c r="B38" s="339" t="s">
        <v>75</v>
      </c>
      <c r="C38" s="340"/>
      <c r="D38" s="383"/>
      <c r="E38" s="383"/>
      <c r="F38" s="383"/>
      <c r="G38" s="383"/>
      <c r="H38" s="383"/>
      <c r="I38" s="383"/>
      <c r="J38" s="337"/>
      <c r="K38" s="338"/>
      <c r="L38" s="339" t="s">
        <v>75</v>
      </c>
      <c r="M38" s="340"/>
      <c r="N38" s="372"/>
      <c r="O38" s="372"/>
      <c r="P38" s="372"/>
      <c r="Q38" s="372"/>
      <c r="R38" s="372"/>
      <c r="S38" s="372"/>
      <c r="T38" s="372"/>
      <c r="U38" s="337"/>
      <c r="V38" s="373"/>
      <c r="W38" s="365"/>
      <c r="X38" s="366"/>
      <c r="Y38" s="366"/>
      <c r="Z38" s="366"/>
      <c r="AA38" s="366"/>
      <c r="AB38" s="366"/>
      <c r="AC38" s="366"/>
      <c r="AD38" s="366"/>
      <c r="AE38" s="366"/>
      <c r="AF38" s="366"/>
      <c r="AG38" s="366"/>
      <c r="AH38" s="57"/>
      <c r="AI38" s="351" t="s">
        <v>76</v>
      </c>
      <c r="AJ38" s="352"/>
      <c r="AK38" s="352"/>
      <c r="AL38" s="352"/>
      <c r="AM38" s="352"/>
      <c r="AN38" s="353"/>
      <c r="AO38" s="120"/>
      <c r="AP38" s="120"/>
      <c r="AQ38" s="120"/>
      <c r="AR38" s="120"/>
      <c r="AS38" s="120"/>
      <c r="AT38" s="120"/>
      <c r="AU38" s="121"/>
      <c r="AV38" s="319" t="s">
        <v>77</v>
      </c>
      <c r="AW38" s="320"/>
      <c r="AX38" s="320"/>
      <c r="AY38" s="320"/>
      <c r="AZ38" s="320"/>
      <c r="BA38" s="321"/>
      <c r="BB38" s="103"/>
      <c r="BC38" s="104"/>
      <c r="BD38" s="104"/>
      <c r="BE38" s="104"/>
      <c r="BF38" s="104"/>
      <c r="BG38" s="105"/>
      <c r="BH38" s="103"/>
      <c r="BI38" s="104"/>
      <c r="BJ38" s="104"/>
      <c r="BK38" s="104"/>
      <c r="BL38" s="104"/>
      <c r="BM38" s="106"/>
    </row>
    <row r="39" spans="1:65" ht="15" customHeight="1" x14ac:dyDescent="0.2">
      <c r="A39" s="65"/>
      <c r="B39" s="122" t="s">
        <v>78</v>
      </c>
      <c r="C39" s="123"/>
      <c r="D39" s="389"/>
      <c r="E39" s="390"/>
      <c r="F39" s="390"/>
      <c r="G39" s="390"/>
      <c r="H39" s="390"/>
      <c r="I39" s="390"/>
      <c r="J39" s="390"/>
      <c r="K39" s="391"/>
      <c r="L39" s="124" t="s">
        <v>79</v>
      </c>
      <c r="M39" s="123"/>
      <c r="N39" s="389"/>
      <c r="O39" s="390"/>
      <c r="P39" s="390"/>
      <c r="Q39" s="390"/>
      <c r="R39" s="390"/>
      <c r="S39" s="390"/>
      <c r="T39" s="390"/>
      <c r="U39" s="390"/>
      <c r="V39" s="391"/>
      <c r="W39" s="365"/>
      <c r="X39" s="366"/>
      <c r="Y39" s="366"/>
      <c r="Z39" s="366"/>
      <c r="AA39" s="366"/>
      <c r="AB39" s="366"/>
      <c r="AC39" s="366"/>
      <c r="AD39" s="366"/>
      <c r="AE39" s="366"/>
      <c r="AF39" s="366"/>
      <c r="AG39" s="366"/>
      <c r="AH39" s="57"/>
      <c r="AI39" s="354"/>
      <c r="AJ39" s="355"/>
      <c r="AK39" s="355"/>
      <c r="AL39" s="355"/>
      <c r="AM39" s="355"/>
      <c r="AN39" s="356"/>
      <c r="AO39" s="94"/>
      <c r="AP39" s="94"/>
      <c r="AQ39" s="94"/>
      <c r="AR39" s="94"/>
      <c r="AS39" s="94"/>
      <c r="AT39" s="94"/>
      <c r="AU39" s="125"/>
      <c r="AV39" s="319" t="s">
        <v>80</v>
      </c>
      <c r="AW39" s="320"/>
      <c r="AX39" s="320"/>
      <c r="AY39" s="320"/>
      <c r="AZ39" s="320"/>
      <c r="BA39" s="321"/>
      <c r="BB39" s="103"/>
      <c r="BC39" s="104"/>
      <c r="BD39" s="104"/>
      <c r="BE39" s="104"/>
      <c r="BF39" s="104"/>
      <c r="BG39" s="105"/>
      <c r="BH39" s="103"/>
      <c r="BI39" s="104"/>
      <c r="BJ39" s="104"/>
      <c r="BK39" s="104"/>
      <c r="BL39" s="104"/>
      <c r="BM39" s="106"/>
    </row>
    <row r="40" spans="1:65" ht="15" customHeight="1" x14ac:dyDescent="0.2">
      <c r="A40" s="65"/>
      <c r="B40" s="126" t="s">
        <v>81</v>
      </c>
      <c r="C40" s="127"/>
      <c r="D40" s="474"/>
      <c r="E40" s="475"/>
      <c r="F40" s="475"/>
      <c r="G40" s="475"/>
      <c r="H40" s="475"/>
      <c r="I40" s="475"/>
      <c r="J40" s="475"/>
      <c r="K40" s="476"/>
      <c r="L40" s="85" t="s">
        <v>82</v>
      </c>
      <c r="M40" s="127"/>
      <c r="N40" s="474"/>
      <c r="O40" s="475"/>
      <c r="P40" s="475"/>
      <c r="Q40" s="475"/>
      <c r="R40" s="475"/>
      <c r="S40" s="475"/>
      <c r="T40" s="475"/>
      <c r="U40" s="475"/>
      <c r="V40" s="476"/>
      <c r="W40" s="365"/>
      <c r="X40" s="366"/>
      <c r="Y40" s="366"/>
      <c r="Z40" s="366"/>
      <c r="AA40" s="366"/>
      <c r="AB40" s="366"/>
      <c r="AC40" s="366"/>
      <c r="AD40" s="366"/>
      <c r="AE40" s="366"/>
      <c r="AF40" s="366"/>
      <c r="AG40" s="366"/>
      <c r="AH40" s="57"/>
      <c r="AI40" s="351" t="s">
        <v>83</v>
      </c>
      <c r="AJ40" s="352"/>
      <c r="AK40" s="352"/>
      <c r="AL40" s="352"/>
      <c r="AM40" s="352"/>
      <c r="AN40" s="353"/>
      <c r="AO40" s="58"/>
      <c r="AP40" s="58"/>
      <c r="AQ40" s="58"/>
      <c r="AR40" s="58"/>
      <c r="AS40" s="58"/>
      <c r="AT40" s="58"/>
      <c r="AU40" s="128"/>
      <c r="AV40" s="319" t="s">
        <v>84</v>
      </c>
      <c r="AW40" s="320"/>
      <c r="AX40" s="320"/>
      <c r="AY40" s="320"/>
      <c r="AZ40" s="320"/>
      <c r="BA40" s="321"/>
      <c r="BB40" s="103"/>
      <c r="BC40" s="104"/>
      <c r="BD40" s="104"/>
      <c r="BE40" s="104"/>
      <c r="BF40" s="104"/>
      <c r="BG40" s="105"/>
      <c r="BH40" s="103"/>
      <c r="BI40" s="104"/>
      <c r="BJ40" s="104"/>
      <c r="BK40" s="104"/>
      <c r="BL40" s="104"/>
      <c r="BM40" s="106"/>
    </row>
    <row r="41" spans="1:65" ht="15" customHeight="1" thickBot="1" x14ac:dyDescent="0.25">
      <c r="A41" s="129"/>
      <c r="B41" s="130" t="s">
        <v>85</v>
      </c>
      <c r="C41" s="131"/>
      <c r="D41" s="477"/>
      <c r="E41" s="478"/>
      <c r="F41" s="478"/>
      <c r="G41" s="478"/>
      <c r="H41" s="478"/>
      <c r="I41" s="478"/>
      <c r="J41" s="478"/>
      <c r="K41" s="479"/>
      <c r="L41" s="132" t="s">
        <v>86</v>
      </c>
      <c r="M41" s="131"/>
      <c r="N41" s="477"/>
      <c r="O41" s="478"/>
      <c r="P41" s="478"/>
      <c r="Q41" s="478"/>
      <c r="R41" s="478"/>
      <c r="S41" s="478"/>
      <c r="T41" s="478"/>
      <c r="U41" s="478"/>
      <c r="V41" s="479"/>
      <c r="W41" s="367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133"/>
      <c r="AI41" s="357"/>
      <c r="AJ41" s="358"/>
      <c r="AK41" s="358"/>
      <c r="AL41" s="358"/>
      <c r="AM41" s="358"/>
      <c r="AN41" s="359"/>
      <c r="AO41" s="77"/>
      <c r="AP41" s="77"/>
      <c r="AQ41" s="77"/>
      <c r="AR41" s="77"/>
      <c r="AS41" s="77"/>
      <c r="AT41" s="77"/>
      <c r="AU41" s="134"/>
      <c r="AV41" s="360" t="s">
        <v>87</v>
      </c>
      <c r="AW41" s="361"/>
      <c r="AX41" s="361"/>
      <c r="AY41" s="361"/>
      <c r="AZ41" s="361"/>
      <c r="BA41" s="362"/>
      <c r="BB41" s="135"/>
      <c r="BC41" s="77"/>
      <c r="BD41" s="77"/>
      <c r="BE41" s="77"/>
      <c r="BF41" s="77"/>
      <c r="BG41" s="134"/>
      <c r="BH41" s="135"/>
      <c r="BI41" s="77"/>
      <c r="BJ41" s="136"/>
      <c r="BK41" s="136"/>
      <c r="BL41" s="136"/>
      <c r="BM41" s="137"/>
    </row>
    <row r="42" spans="1:65" ht="13.5" customHeight="1" x14ac:dyDescent="0.2">
      <c r="A42" s="58" t="s">
        <v>28</v>
      </c>
      <c r="B42" s="57"/>
      <c r="C42" s="58"/>
      <c r="D42" s="58"/>
      <c r="E42" s="58"/>
      <c r="F42" s="58"/>
      <c r="G42" s="58"/>
      <c r="H42" s="58"/>
      <c r="I42" s="58"/>
      <c r="J42" s="58"/>
      <c r="K42" s="59"/>
      <c r="L42" s="59" t="s">
        <v>29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60"/>
      <c r="AL42" s="138"/>
      <c r="AM42" s="62" t="s">
        <v>30</v>
      </c>
      <c r="AN42" s="63"/>
      <c r="AO42" s="63"/>
      <c r="AP42" s="63"/>
      <c r="AQ42" s="470" t="str">
        <f>'(4) vstupní data '!$B$7</f>
        <v>přebor Prahy</v>
      </c>
      <c r="AR42" s="470"/>
      <c r="AS42" s="470"/>
      <c r="AT42" s="470"/>
      <c r="AU42" s="470"/>
      <c r="AV42" s="470"/>
      <c r="AW42" s="470"/>
      <c r="AX42" s="470"/>
      <c r="AY42" s="470"/>
      <c r="AZ42" s="470"/>
      <c r="BA42" s="470"/>
      <c r="BB42" s="470"/>
      <c r="BC42" s="470"/>
      <c r="BD42" s="470"/>
      <c r="BE42" s="470"/>
      <c r="BF42" s="64"/>
      <c r="BG42" s="64"/>
      <c r="BH42" s="64"/>
      <c r="BI42" s="64"/>
      <c r="BJ42" s="463" t="s">
        <v>31</v>
      </c>
      <c r="BK42" s="464"/>
      <c r="BL42" s="464"/>
      <c r="BM42" s="465"/>
    </row>
    <row r="43" spans="1:65" ht="13.5" customHeight="1" x14ac:dyDescent="0.2">
      <c r="A43" s="58"/>
      <c r="B43" s="57"/>
      <c r="C43" s="141" t="s">
        <v>115</v>
      </c>
      <c r="D43" s="58"/>
      <c r="E43" s="58"/>
      <c r="F43" s="58"/>
      <c r="G43" s="58"/>
      <c r="H43" s="58"/>
      <c r="I43" s="58"/>
      <c r="J43" s="58"/>
      <c r="K43" s="59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65"/>
      <c r="AM43" s="468" t="s">
        <v>32</v>
      </c>
      <c r="AN43" s="468"/>
      <c r="AO43" s="468"/>
      <c r="AP43" s="468"/>
      <c r="AQ43" s="450" t="str">
        <f>'(4) vstupní data '!$B$9</f>
        <v>3.liga</v>
      </c>
      <c r="AR43" s="450"/>
      <c r="AS43" s="450"/>
      <c r="AT43" s="450"/>
      <c r="AU43" s="450"/>
      <c r="AV43" s="450"/>
      <c r="AW43" s="450"/>
      <c r="AX43" s="450"/>
      <c r="AY43" s="450"/>
      <c r="AZ43" s="450"/>
      <c r="BA43" s="450"/>
      <c r="BB43" s="450"/>
      <c r="BC43" s="450"/>
      <c r="BD43" s="450"/>
      <c r="BE43" s="450"/>
      <c r="BF43" s="58"/>
      <c r="BG43" s="58"/>
      <c r="BH43" s="58"/>
      <c r="BI43" s="58"/>
      <c r="BJ43" s="466"/>
      <c r="BK43" s="466"/>
      <c r="BL43" s="466"/>
      <c r="BM43" s="467"/>
    </row>
    <row r="44" spans="1:65" ht="13.5" customHeight="1" x14ac:dyDescent="0.2">
      <c r="A44" s="57"/>
      <c r="B44" s="57"/>
      <c r="C44" s="142" t="s">
        <v>116</v>
      </c>
      <c r="D44" s="58"/>
      <c r="E44" s="58"/>
      <c r="F44" s="58"/>
      <c r="G44" s="58"/>
      <c r="H44" s="58"/>
      <c r="I44" s="58"/>
      <c r="J44" s="58"/>
      <c r="K44" s="67" t="s">
        <v>33</v>
      </c>
      <c r="L44" s="58"/>
      <c r="M44" s="58"/>
      <c r="N44" s="58"/>
      <c r="O44" s="453" t="str">
        <f>VLOOKUP($BL44,'(4) vstupní data '!$H$2:$P$7,2,FALSE)</f>
        <v>Kometa B</v>
      </c>
      <c r="P44" s="453"/>
      <c r="Q44" s="453"/>
      <c r="R44" s="453"/>
      <c r="S44" s="453"/>
      <c r="T44" s="453"/>
      <c r="U44" s="453"/>
      <c r="V44" s="453"/>
      <c r="W44" s="453"/>
      <c r="X44" s="454" t="s">
        <v>34</v>
      </c>
      <c r="Y44" s="454"/>
      <c r="Z44" s="454"/>
      <c r="AA44" s="454"/>
      <c r="AB44" s="453" t="str">
        <f>VLOOKUP($BL44,'(4) vstupní data '!$H$2:$P$7,6,FALSE)</f>
        <v>Slavia B</v>
      </c>
      <c r="AC44" s="469"/>
      <c r="AD44" s="469"/>
      <c r="AE44" s="469"/>
      <c r="AF44" s="469"/>
      <c r="AG44" s="469"/>
      <c r="AH44" s="469"/>
      <c r="AI44" s="469"/>
      <c r="AJ44" s="469"/>
      <c r="AK44" s="58"/>
      <c r="AL44" s="65"/>
      <c r="AM44" s="66" t="s">
        <v>35</v>
      </c>
      <c r="AN44" s="67"/>
      <c r="AO44" s="67"/>
      <c r="AP44" s="67"/>
      <c r="AQ44" s="450" t="str">
        <f>'(4) vstupní data '!$B$8</f>
        <v>U20Z</v>
      </c>
      <c r="AR44" s="450"/>
      <c r="AS44" s="450"/>
      <c r="AT44" s="450"/>
      <c r="AU44" s="450"/>
      <c r="AV44" s="450"/>
      <c r="AW44" s="450"/>
      <c r="AX44" s="450"/>
      <c r="AY44" s="450"/>
      <c r="AZ44" s="450"/>
      <c r="BA44" s="450"/>
      <c r="BB44" s="450"/>
      <c r="BC44" s="450"/>
      <c r="BD44" s="450"/>
      <c r="BE44" s="450"/>
      <c r="BF44" s="69"/>
      <c r="BG44" s="69"/>
      <c r="BH44" s="69"/>
      <c r="BI44" s="69"/>
      <c r="BJ44" s="455" t="str">
        <f>LEFT('(4) vstupní data '!$B$6,2)</f>
        <v>1.</v>
      </c>
      <c r="BK44" s="458" t="s">
        <v>36</v>
      </c>
      <c r="BL44" s="441">
        <v>2</v>
      </c>
      <c r="BM44" s="442"/>
    </row>
    <row r="45" spans="1:65" ht="13.5" customHeight="1" x14ac:dyDescent="0.2">
      <c r="A45" s="58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70"/>
      <c r="P45" s="57"/>
      <c r="Q45" s="57"/>
      <c r="R45" s="57"/>
      <c r="S45" s="57"/>
      <c r="T45" s="57"/>
      <c r="U45" s="57"/>
      <c r="V45" s="57"/>
      <c r="W45" s="57"/>
      <c r="X45" s="71"/>
      <c r="Y45" s="71"/>
      <c r="Z45" s="71"/>
      <c r="AA45" s="71"/>
      <c r="AB45" s="70"/>
      <c r="AC45" s="57"/>
      <c r="AD45" s="57"/>
      <c r="AE45" s="57"/>
      <c r="AF45" s="57"/>
      <c r="AG45" s="57"/>
      <c r="AH45" s="57"/>
      <c r="AI45" s="57"/>
      <c r="AJ45" s="57"/>
      <c r="AK45" s="58"/>
      <c r="AL45" s="56"/>
      <c r="AM45" s="67"/>
      <c r="AN45" s="67"/>
      <c r="AO45" s="67"/>
      <c r="AP45" s="67"/>
      <c r="AQ45" s="57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456"/>
      <c r="BK45" s="443"/>
      <c r="BL45" s="443"/>
      <c r="BM45" s="444"/>
    </row>
    <row r="46" spans="1:65" ht="13.5" customHeight="1" thickBot="1" x14ac:dyDescent="0.25">
      <c r="A46" s="57"/>
      <c r="B46" s="72" t="s">
        <v>37</v>
      </c>
      <c r="C46" s="73"/>
      <c r="D46" s="73"/>
      <c r="E46" s="73"/>
      <c r="F46" s="73"/>
      <c r="G46" s="329">
        <f>'(4) vstupní data '!$B$11</f>
        <v>45207</v>
      </c>
      <c r="H46" s="329"/>
      <c r="I46" s="329"/>
      <c r="J46" s="329"/>
      <c r="K46" s="329"/>
      <c r="L46" s="73"/>
      <c r="M46" s="73" t="s">
        <v>38</v>
      </c>
      <c r="N46" s="330">
        <f>IF('(4) vstupní data '!C14=1,'(4) vstupní data '!A26,'(4) vstupní data '!D25)</f>
        <v>0.41666799999999998</v>
      </c>
      <c r="O46" s="331"/>
      <c r="P46" s="332"/>
      <c r="Q46" s="73" t="s">
        <v>39</v>
      </c>
      <c r="R46" s="73"/>
      <c r="S46" s="333" t="s">
        <v>89</v>
      </c>
      <c r="T46" s="334"/>
      <c r="U46" s="334"/>
      <c r="V46" s="332"/>
      <c r="W46" s="335" t="str">
        <f>'(4) vstupní data '!$B$1</f>
        <v>TJ Tatran Střešovice</v>
      </c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74"/>
      <c r="AM46" s="75" t="s">
        <v>40</v>
      </c>
      <c r="AN46" s="76"/>
      <c r="AO46" s="76"/>
      <c r="AP46" s="76"/>
      <c r="AQ46" s="77"/>
      <c r="AR46" s="451" t="s">
        <v>88</v>
      </c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77"/>
      <c r="BG46" s="77"/>
      <c r="BH46" s="77"/>
      <c r="BI46" s="77"/>
      <c r="BJ46" s="457"/>
      <c r="BK46" s="445"/>
      <c r="BL46" s="445"/>
      <c r="BM46" s="446"/>
    </row>
    <row r="47" spans="1:65" ht="13.5" customHeight="1" thickBot="1" x14ac:dyDescent="0.25">
      <c r="A47" s="79"/>
      <c r="B47" s="79" t="s">
        <v>41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 t="s">
        <v>42</v>
      </c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 t="s">
        <v>43</v>
      </c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 t="s">
        <v>44</v>
      </c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 t="s">
        <v>45</v>
      </c>
      <c r="BC47" s="79"/>
      <c r="BD47" s="79"/>
      <c r="BE47" s="79"/>
      <c r="BF47" s="79"/>
      <c r="BG47" s="79"/>
      <c r="BH47" s="79"/>
      <c r="BI47" s="79"/>
      <c r="BJ47" s="82"/>
      <c r="BK47" s="82"/>
      <c r="BL47" s="82"/>
      <c r="BM47" s="83"/>
    </row>
    <row r="48" spans="1:65" ht="13.5" customHeight="1" x14ac:dyDescent="0.2">
      <c r="A48" s="57"/>
      <c r="B48" s="447" t="s">
        <v>46</v>
      </c>
      <c r="C48" s="448"/>
      <c r="D48" s="448"/>
      <c r="E48" s="448"/>
      <c r="F48" s="448"/>
      <c r="G48" s="448"/>
      <c r="H48" s="448" t="s">
        <v>47</v>
      </c>
      <c r="I48" s="448"/>
      <c r="J48" s="448"/>
      <c r="K48" s="448"/>
      <c r="L48" s="448"/>
      <c r="M48" s="449"/>
      <c r="N48" s="57"/>
      <c r="O48" s="447" t="s">
        <v>46</v>
      </c>
      <c r="P48" s="448"/>
      <c r="Q48" s="448"/>
      <c r="R48" s="448"/>
      <c r="S48" s="448"/>
      <c r="T48" s="448"/>
      <c r="U48" s="448" t="s">
        <v>47</v>
      </c>
      <c r="V48" s="448"/>
      <c r="W48" s="448"/>
      <c r="X48" s="448"/>
      <c r="Y48" s="448"/>
      <c r="Z48" s="449"/>
      <c r="AA48" s="57"/>
      <c r="AB48" s="447" t="s">
        <v>46</v>
      </c>
      <c r="AC48" s="448"/>
      <c r="AD48" s="448"/>
      <c r="AE48" s="448"/>
      <c r="AF48" s="448"/>
      <c r="AG48" s="448"/>
      <c r="AH48" s="448" t="s">
        <v>47</v>
      </c>
      <c r="AI48" s="448"/>
      <c r="AJ48" s="448"/>
      <c r="AK48" s="448"/>
      <c r="AL48" s="448"/>
      <c r="AM48" s="449"/>
      <c r="AN48" s="57"/>
      <c r="AO48" s="447" t="s">
        <v>46</v>
      </c>
      <c r="AP48" s="448"/>
      <c r="AQ48" s="448"/>
      <c r="AR48" s="448"/>
      <c r="AS48" s="448"/>
      <c r="AT48" s="448"/>
      <c r="AU48" s="448" t="s">
        <v>47</v>
      </c>
      <c r="AV48" s="448"/>
      <c r="AW48" s="448"/>
      <c r="AX48" s="448"/>
      <c r="AY48" s="448"/>
      <c r="AZ48" s="449"/>
      <c r="BA48" s="57"/>
      <c r="BB48" s="447" t="s">
        <v>46</v>
      </c>
      <c r="BC48" s="448"/>
      <c r="BD48" s="448"/>
      <c r="BE48" s="448"/>
      <c r="BF48" s="448"/>
      <c r="BG48" s="448"/>
      <c r="BH48" s="82" t="s">
        <v>47</v>
      </c>
      <c r="BI48" s="82"/>
      <c r="BJ48" s="82"/>
      <c r="BK48" s="82"/>
      <c r="BL48" s="82"/>
      <c r="BM48" s="83"/>
    </row>
    <row r="49" spans="1:65" ht="13.5" customHeight="1" thickBot="1" x14ac:dyDescent="0.25">
      <c r="A49" s="57"/>
      <c r="B49" s="409" t="s">
        <v>48</v>
      </c>
      <c r="C49" s="320"/>
      <c r="D49" s="320"/>
      <c r="E49" s="320"/>
      <c r="F49" s="320"/>
      <c r="G49" s="321"/>
      <c r="H49" s="319" t="s">
        <v>48</v>
      </c>
      <c r="I49" s="320"/>
      <c r="J49" s="320"/>
      <c r="K49" s="320"/>
      <c r="L49" s="320"/>
      <c r="M49" s="462"/>
      <c r="N49" s="57"/>
      <c r="O49" s="409" t="s">
        <v>48</v>
      </c>
      <c r="P49" s="320"/>
      <c r="Q49" s="320"/>
      <c r="R49" s="320"/>
      <c r="S49" s="320"/>
      <c r="T49" s="321"/>
      <c r="U49" s="319" t="s">
        <v>48</v>
      </c>
      <c r="V49" s="320"/>
      <c r="W49" s="320"/>
      <c r="X49" s="320"/>
      <c r="Y49" s="320"/>
      <c r="Z49" s="462"/>
      <c r="AA49" s="57"/>
      <c r="AB49" s="409" t="s">
        <v>48</v>
      </c>
      <c r="AC49" s="320"/>
      <c r="AD49" s="320"/>
      <c r="AE49" s="320"/>
      <c r="AF49" s="320"/>
      <c r="AG49" s="321"/>
      <c r="AH49" s="319" t="s">
        <v>48</v>
      </c>
      <c r="AI49" s="320"/>
      <c r="AJ49" s="320"/>
      <c r="AK49" s="320"/>
      <c r="AL49" s="320"/>
      <c r="AM49" s="462"/>
      <c r="AN49" s="57"/>
      <c r="AO49" s="409" t="s">
        <v>48</v>
      </c>
      <c r="AP49" s="320"/>
      <c r="AQ49" s="320"/>
      <c r="AR49" s="320"/>
      <c r="AS49" s="320"/>
      <c r="AT49" s="321"/>
      <c r="AU49" s="319" t="s">
        <v>48</v>
      </c>
      <c r="AV49" s="320"/>
      <c r="AW49" s="320"/>
      <c r="AX49" s="320"/>
      <c r="AY49" s="320"/>
      <c r="AZ49" s="462"/>
      <c r="BA49" s="57"/>
      <c r="BB49" s="409" t="s">
        <v>48</v>
      </c>
      <c r="BC49" s="320"/>
      <c r="BD49" s="320"/>
      <c r="BE49" s="320"/>
      <c r="BF49" s="320"/>
      <c r="BG49" s="321"/>
      <c r="BH49" s="86" t="s">
        <v>48</v>
      </c>
      <c r="BI49" s="84"/>
      <c r="BJ49" s="84"/>
      <c r="BK49" s="84"/>
      <c r="BL49" s="84"/>
      <c r="BM49" s="87"/>
    </row>
    <row r="50" spans="1:65" ht="13.5" customHeight="1" x14ac:dyDescent="0.2">
      <c r="A50" s="459" t="s">
        <v>49</v>
      </c>
      <c r="B50" s="394">
        <v>1</v>
      </c>
      <c r="C50" s="88"/>
      <c r="D50" s="327"/>
      <c r="E50" s="328"/>
      <c r="F50" s="439" t="s">
        <v>50</v>
      </c>
      <c r="G50" s="439" t="s">
        <v>51</v>
      </c>
      <c r="H50" s="395">
        <v>1</v>
      </c>
      <c r="I50" s="88"/>
      <c r="J50" s="327"/>
      <c r="K50" s="328"/>
      <c r="L50" s="439" t="s">
        <v>50</v>
      </c>
      <c r="M50" s="440" t="s">
        <v>51</v>
      </c>
      <c r="N50" s="57"/>
      <c r="O50" s="394">
        <v>1</v>
      </c>
      <c r="P50" s="88"/>
      <c r="Q50" s="327"/>
      <c r="R50" s="328"/>
      <c r="S50" s="439" t="s">
        <v>50</v>
      </c>
      <c r="T50" s="439" t="s">
        <v>51</v>
      </c>
      <c r="U50" s="395">
        <v>1</v>
      </c>
      <c r="V50" s="88"/>
      <c r="W50" s="327"/>
      <c r="X50" s="328"/>
      <c r="Y50" s="439" t="s">
        <v>50</v>
      </c>
      <c r="Z50" s="440" t="s">
        <v>51</v>
      </c>
      <c r="AA50" s="57"/>
      <c r="AB50" s="394">
        <v>1</v>
      </c>
      <c r="AC50" s="88"/>
      <c r="AD50" s="327"/>
      <c r="AE50" s="328"/>
      <c r="AF50" s="439" t="s">
        <v>50</v>
      </c>
      <c r="AG50" s="439" t="s">
        <v>51</v>
      </c>
      <c r="AH50" s="395">
        <v>1</v>
      </c>
      <c r="AI50" s="88"/>
      <c r="AJ50" s="327"/>
      <c r="AK50" s="328"/>
      <c r="AL50" s="439" t="s">
        <v>50</v>
      </c>
      <c r="AM50" s="440" t="s">
        <v>51</v>
      </c>
      <c r="AN50" s="57"/>
      <c r="AO50" s="394">
        <v>1</v>
      </c>
      <c r="AP50" s="88"/>
      <c r="AQ50" s="327"/>
      <c r="AR50" s="328"/>
      <c r="AS50" s="439" t="s">
        <v>50</v>
      </c>
      <c r="AT50" s="439" t="s">
        <v>51</v>
      </c>
      <c r="AU50" s="395">
        <v>1</v>
      </c>
      <c r="AV50" s="88"/>
      <c r="AW50" s="327"/>
      <c r="AX50" s="328"/>
      <c r="AY50" s="439" t="s">
        <v>50</v>
      </c>
      <c r="AZ50" s="440" t="s">
        <v>51</v>
      </c>
      <c r="BA50" s="57"/>
      <c r="BB50" s="394">
        <v>1</v>
      </c>
      <c r="BC50" s="88"/>
      <c r="BD50" s="327"/>
      <c r="BE50" s="328"/>
      <c r="BF50" s="439" t="s">
        <v>50</v>
      </c>
      <c r="BG50" s="439" t="s">
        <v>51</v>
      </c>
      <c r="BH50" s="395">
        <v>1</v>
      </c>
      <c r="BI50" s="88"/>
      <c r="BJ50" s="327"/>
      <c r="BK50" s="328"/>
      <c r="BL50" s="439" t="s">
        <v>50</v>
      </c>
      <c r="BM50" s="440" t="s">
        <v>51</v>
      </c>
    </row>
    <row r="51" spans="1:65" ht="13.5" customHeight="1" x14ac:dyDescent="0.2">
      <c r="A51" s="460"/>
      <c r="B51" s="394"/>
      <c r="C51" s="88"/>
      <c r="D51" s="327"/>
      <c r="E51" s="328"/>
      <c r="F51" s="439"/>
      <c r="G51" s="439"/>
      <c r="H51" s="395"/>
      <c r="I51" s="88"/>
      <c r="J51" s="327"/>
      <c r="K51" s="328"/>
      <c r="L51" s="439"/>
      <c r="M51" s="440"/>
      <c r="N51" s="57"/>
      <c r="O51" s="394"/>
      <c r="P51" s="88"/>
      <c r="Q51" s="327"/>
      <c r="R51" s="328"/>
      <c r="S51" s="439"/>
      <c r="T51" s="439"/>
      <c r="U51" s="395"/>
      <c r="V51" s="88"/>
      <c r="W51" s="327"/>
      <c r="X51" s="328"/>
      <c r="Y51" s="439"/>
      <c r="Z51" s="440"/>
      <c r="AA51" s="57"/>
      <c r="AB51" s="394"/>
      <c r="AC51" s="88"/>
      <c r="AD51" s="327"/>
      <c r="AE51" s="328"/>
      <c r="AF51" s="439"/>
      <c r="AG51" s="439"/>
      <c r="AH51" s="395"/>
      <c r="AI51" s="88"/>
      <c r="AJ51" s="327"/>
      <c r="AK51" s="328"/>
      <c r="AL51" s="439"/>
      <c r="AM51" s="440"/>
      <c r="AN51" s="57"/>
      <c r="AO51" s="394"/>
      <c r="AP51" s="88"/>
      <c r="AQ51" s="327"/>
      <c r="AR51" s="328"/>
      <c r="AS51" s="439"/>
      <c r="AT51" s="439"/>
      <c r="AU51" s="395"/>
      <c r="AV51" s="88"/>
      <c r="AW51" s="327"/>
      <c r="AX51" s="328"/>
      <c r="AY51" s="439"/>
      <c r="AZ51" s="440"/>
      <c r="BA51" s="57"/>
      <c r="BB51" s="394"/>
      <c r="BC51" s="88"/>
      <c r="BD51" s="327"/>
      <c r="BE51" s="328"/>
      <c r="BF51" s="439"/>
      <c r="BG51" s="439"/>
      <c r="BH51" s="395"/>
      <c r="BI51" s="88"/>
      <c r="BJ51" s="327"/>
      <c r="BK51" s="328"/>
      <c r="BL51" s="439"/>
      <c r="BM51" s="440"/>
    </row>
    <row r="52" spans="1:65" ht="13.5" customHeight="1" x14ac:dyDescent="0.2">
      <c r="A52" s="460"/>
      <c r="B52" s="394">
        <v>2</v>
      </c>
      <c r="C52" s="88"/>
      <c r="D52" s="327"/>
      <c r="E52" s="328"/>
      <c r="F52" s="439"/>
      <c r="G52" s="439"/>
      <c r="H52" s="395">
        <v>2</v>
      </c>
      <c r="I52" s="88"/>
      <c r="J52" s="327"/>
      <c r="K52" s="328"/>
      <c r="L52" s="439"/>
      <c r="M52" s="440"/>
      <c r="N52" s="57"/>
      <c r="O52" s="394">
        <v>2</v>
      </c>
      <c r="P52" s="88"/>
      <c r="Q52" s="327"/>
      <c r="R52" s="328"/>
      <c r="S52" s="439"/>
      <c r="T52" s="439"/>
      <c r="U52" s="395">
        <v>2</v>
      </c>
      <c r="V52" s="88"/>
      <c r="W52" s="327"/>
      <c r="X52" s="328"/>
      <c r="Y52" s="439"/>
      <c r="Z52" s="440"/>
      <c r="AA52" s="57"/>
      <c r="AB52" s="394">
        <v>2</v>
      </c>
      <c r="AC52" s="88"/>
      <c r="AD52" s="327"/>
      <c r="AE52" s="328"/>
      <c r="AF52" s="439"/>
      <c r="AG52" s="439"/>
      <c r="AH52" s="395">
        <v>2</v>
      </c>
      <c r="AI52" s="88"/>
      <c r="AJ52" s="327"/>
      <c r="AK52" s="328"/>
      <c r="AL52" s="439"/>
      <c r="AM52" s="440"/>
      <c r="AN52" s="57"/>
      <c r="AO52" s="394">
        <v>2</v>
      </c>
      <c r="AP52" s="88"/>
      <c r="AQ52" s="327"/>
      <c r="AR52" s="328"/>
      <c r="AS52" s="439"/>
      <c r="AT52" s="439"/>
      <c r="AU52" s="395">
        <v>2</v>
      </c>
      <c r="AV52" s="88"/>
      <c r="AW52" s="327"/>
      <c r="AX52" s="328"/>
      <c r="AY52" s="439"/>
      <c r="AZ52" s="440"/>
      <c r="BA52" s="57"/>
      <c r="BB52" s="394">
        <v>2</v>
      </c>
      <c r="BC52" s="88"/>
      <c r="BD52" s="327"/>
      <c r="BE52" s="328"/>
      <c r="BF52" s="439"/>
      <c r="BG52" s="439"/>
      <c r="BH52" s="395">
        <v>2</v>
      </c>
      <c r="BI52" s="88"/>
      <c r="BJ52" s="327"/>
      <c r="BK52" s="328"/>
      <c r="BL52" s="439"/>
      <c r="BM52" s="440"/>
    </row>
    <row r="53" spans="1:65" ht="13.5" customHeight="1" x14ac:dyDescent="0.2">
      <c r="A53" s="460"/>
      <c r="B53" s="394"/>
      <c r="C53" s="88"/>
      <c r="D53" s="327"/>
      <c r="E53" s="328"/>
      <c r="F53" s="439"/>
      <c r="G53" s="439"/>
      <c r="H53" s="395"/>
      <c r="I53" s="88"/>
      <c r="J53" s="327"/>
      <c r="K53" s="328"/>
      <c r="L53" s="439"/>
      <c r="M53" s="440"/>
      <c r="N53" s="57"/>
      <c r="O53" s="394"/>
      <c r="P53" s="88"/>
      <c r="Q53" s="327"/>
      <c r="R53" s="328"/>
      <c r="S53" s="439"/>
      <c r="T53" s="439"/>
      <c r="U53" s="395"/>
      <c r="V53" s="88"/>
      <c r="W53" s="327"/>
      <c r="X53" s="328"/>
      <c r="Y53" s="439"/>
      <c r="Z53" s="440"/>
      <c r="AA53" s="57"/>
      <c r="AB53" s="394"/>
      <c r="AC53" s="88"/>
      <c r="AD53" s="327"/>
      <c r="AE53" s="328"/>
      <c r="AF53" s="439"/>
      <c r="AG53" s="439"/>
      <c r="AH53" s="395"/>
      <c r="AI53" s="88"/>
      <c r="AJ53" s="327"/>
      <c r="AK53" s="328"/>
      <c r="AL53" s="439"/>
      <c r="AM53" s="440"/>
      <c r="AN53" s="57"/>
      <c r="AO53" s="394"/>
      <c r="AP53" s="88"/>
      <c r="AQ53" s="327"/>
      <c r="AR53" s="328"/>
      <c r="AS53" s="439"/>
      <c r="AT53" s="439"/>
      <c r="AU53" s="395"/>
      <c r="AV53" s="88"/>
      <c r="AW53" s="327"/>
      <c r="AX53" s="328"/>
      <c r="AY53" s="439"/>
      <c r="AZ53" s="440"/>
      <c r="BA53" s="57"/>
      <c r="BB53" s="394"/>
      <c r="BC53" s="88"/>
      <c r="BD53" s="327"/>
      <c r="BE53" s="328"/>
      <c r="BF53" s="439"/>
      <c r="BG53" s="439"/>
      <c r="BH53" s="395"/>
      <c r="BI53" s="88"/>
      <c r="BJ53" s="327"/>
      <c r="BK53" s="328"/>
      <c r="BL53" s="439"/>
      <c r="BM53" s="440"/>
    </row>
    <row r="54" spans="1:65" ht="13.5" customHeight="1" x14ac:dyDescent="0.2">
      <c r="A54" s="460"/>
      <c r="B54" s="394">
        <v>3</v>
      </c>
      <c r="C54" s="88"/>
      <c r="D54" s="327"/>
      <c r="E54" s="328"/>
      <c r="F54" s="439"/>
      <c r="G54" s="439"/>
      <c r="H54" s="395">
        <v>3</v>
      </c>
      <c r="I54" s="88"/>
      <c r="J54" s="327"/>
      <c r="K54" s="328"/>
      <c r="L54" s="439"/>
      <c r="M54" s="440"/>
      <c r="N54" s="57"/>
      <c r="O54" s="394">
        <v>3</v>
      </c>
      <c r="P54" s="88"/>
      <c r="Q54" s="327"/>
      <c r="R54" s="328"/>
      <c r="S54" s="439"/>
      <c r="T54" s="439"/>
      <c r="U54" s="395">
        <v>3</v>
      </c>
      <c r="V54" s="88"/>
      <c r="W54" s="327"/>
      <c r="X54" s="328"/>
      <c r="Y54" s="439"/>
      <c r="Z54" s="440"/>
      <c r="AA54" s="57"/>
      <c r="AB54" s="394">
        <v>3</v>
      </c>
      <c r="AC54" s="88"/>
      <c r="AD54" s="327"/>
      <c r="AE54" s="328"/>
      <c r="AF54" s="439"/>
      <c r="AG54" s="439"/>
      <c r="AH54" s="395">
        <v>3</v>
      </c>
      <c r="AI54" s="88"/>
      <c r="AJ54" s="327"/>
      <c r="AK54" s="328"/>
      <c r="AL54" s="439"/>
      <c r="AM54" s="440"/>
      <c r="AN54" s="57"/>
      <c r="AO54" s="394">
        <v>3</v>
      </c>
      <c r="AP54" s="88"/>
      <c r="AQ54" s="327"/>
      <c r="AR54" s="328"/>
      <c r="AS54" s="439"/>
      <c r="AT54" s="439"/>
      <c r="AU54" s="395">
        <v>3</v>
      </c>
      <c r="AV54" s="88"/>
      <c r="AW54" s="327"/>
      <c r="AX54" s="328"/>
      <c r="AY54" s="439"/>
      <c r="AZ54" s="440"/>
      <c r="BA54" s="57"/>
      <c r="BB54" s="394">
        <v>3</v>
      </c>
      <c r="BC54" s="88"/>
      <c r="BD54" s="327"/>
      <c r="BE54" s="328"/>
      <c r="BF54" s="439"/>
      <c r="BG54" s="439"/>
      <c r="BH54" s="395">
        <v>3</v>
      </c>
      <c r="BI54" s="88"/>
      <c r="BJ54" s="327"/>
      <c r="BK54" s="328"/>
      <c r="BL54" s="439"/>
      <c r="BM54" s="440"/>
    </row>
    <row r="55" spans="1:65" ht="13.5" customHeight="1" x14ac:dyDescent="0.2">
      <c r="A55" s="460"/>
      <c r="B55" s="394"/>
      <c r="C55" s="88"/>
      <c r="D55" s="327"/>
      <c r="E55" s="328"/>
      <c r="F55" s="439"/>
      <c r="G55" s="439"/>
      <c r="H55" s="395"/>
      <c r="I55" s="88"/>
      <c r="J55" s="327"/>
      <c r="K55" s="328"/>
      <c r="L55" s="439"/>
      <c r="M55" s="440"/>
      <c r="N55" s="57"/>
      <c r="O55" s="394"/>
      <c r="P55" s="88"/>
      <c r="Q55" s="327"/>
      <c r="R55" s="328"/>
      <c r="S55" s="439"/>
      <c r="T55" s="439"/>
      <c r="U55" s="395"/>
      <c r="V55" s="88"/>
      <c r="W55" s="327"/>
      <c r="X55" s="328"/>
      <c r="Y55" s="439"/>
      <c r="Z55" s="440"/>
      <c r="AA55" s="57"/>
      <c r="AB55" s="394"/>
      <c r="AC55" s="88"/>
      <c r="AD55" s="327"/>
      <c r="AE55" s="328"/>
      <c r="AF55" s="439"/>
      <c r="AG55" s="439"/>
      <c r="AH55" s="395"/>
      <c r="AI55" s="88"/>
      <c r="AJ55" s="327"/>
      <c r="AK55" s="328"/>
      <c r="AL55" s="439"/>
      <c r="AM55" s="440"/>
      <c r="AN55" s="57"/>
      <c r="AO55" s="394"/>
      <c r="AP55" s="88"/>
      <c r="AQ55" s="327"/>
      <c r="AR55" s="328"/>
      <c r="AS55" s="439"/>
      <c r="AT55" s="439"/>
      <c r="AU55" s="395"/>
      <c r="AV55" s="88"/>
      <c r="AW55" s="327"/>
      <c r="AX55" s="328"/>
      <c r="AY55" s="439"/>
      <c r="AZ55" s="440"/>
      <c r="BA55" s="57"/>
      <c r="BB55" s="394"/>
      <c r="BC55" s="88"/>
      <c r="BD55" s="327"/>
      <c r="BE55" s="328"/>
      <c r="BF55" s="439"/>
      <c r="BG55" s="439"/>
      <c r="BH55" s="395"/>
      <c r="BI55" s="88"/>
      <c r="BJ55" s="327"/>
      <c r="BK55" s="328"/>
      <c r="BL55" s="439"/>
      <c r="BM55" s="440"/>
    </row>
    <row r="56" spans="1:65" ht="13.5" customHeight="1" x14ac:dyDescent="0.2">
      <c r="A56" s="460"/>
      <c r="B56" s="394">
        <v>4</v>
      </c>
      <c r="C56" s="88"/>
      <c r="D56" s="327"/>
      <c r="E56" s="328"/>
      <c r="F56" s="439"/>
      <c r="G56" s="439"/>
      <c r="H56" s="395">
        <v>4</v>
      </c>
      <c r="I56" s="88"/>
      <c r="J56" s="327"/>
      <c r="K56" s="328"/>
      <c r="L56" s="439"/>
      <c r="M56" s="440"/>
      <c r="N56" s="57"/>
      <c r="O56" s="394">
        <v>4</v>
      </c>
      <c r="P56" s="88"/>
      <c r="Q56" s="327"/>
      <c r="R56" s="328"/>
      <c r="S56" s="439"/>
      <c r="T56" s="439"/>
      <c r="U56" s="395">
        <v>4</v>
      </c>
      <c r="V56" s="88"/>
      <c r="W56" s="327"/>
      <c r="X56" s="328"/>
      <c r="Y56" s="439"/>
      <c r="Z56" s="440"/>
      <c r="AA56" s="57"/>
      <c r="AB56" s="394">
        <v>4</v>
      </c>
      <c r="AC56" s="88"/>
      <c r="AD56" s="327"/>
      <c r="AE56" s="328"/>
      <c r="AF56" s="439"/>
      <c r="AG56" s="439"/>
      <c r="AH56" s="395">
        <v>4</v>
      </c>
      <c r="AI56" s="88"/>
      <c r="AJ56" s="327"/>
      <c r="AK56" s="328"/>
      <c r="AL56" s="439"/>
      <c r="AM56" s="440"/>
      <c r="AN56" s="57"/>
      <c r="AO56" s="394">
        <v>4</v>
      </c>
      <c r="AP56" s="88"/>
      <c r="AQ56" s="327"/>
      <c r="AR56" s="328"/>
      <c r="AS56" s="439"/>
      <c r="AT56" s="439"/>
      <c r="AU56" s="395">
        <v>4</v>
      </c>
      <c r="AV56" s="88"/>
      <c r="AW56" s="327"/>
      <c r="AX56" s="328"/>
      <c r="AY56" s="439"/>
      <c r="AZ56" s="440"/>
      <c r="BA56" s="57"/>
      <c r="BB56" s="394">
        <v>4</v>
      </c>
      <c r="BC56" s="88"/>
      <c r="BD56" s="327"/>
      <c r="BE56" s="328"/>
      <c r="BF56" s="439"/>
      <c r="BG56" s="439"/>
      <c r="BH56" s="395">
        <v>4</v>
      </c>
      <c r="BI56" s="88"/>
      <c r="BJ56" s="327"/>
      <c r="BK56" s="328"/>
      <c r="BL56" s="439"/>
      <c r="BM56" s="440"/>
    </row>
    <row r="57" spans="1:65" ht="13.5" customHeight="1" x14ac:dyDescent="0.2">
      <c r="A57" s="460"/>
      <c r="B57" s="394"/>
      <c r="C57" s="88"/>
      <c r="D57" s="327"/>
      <c r="E57" s="328"/>
      <c r="F57" s="439"/>
      <c r="G57" s="439"/>
      <c r="H57" s="395"/>
      <c r="I57" s="88"/>
      <c r="J57" s="327"/>
      <c r="K57" s="328"/>
      <c r="L57" s="439"/>
      <c r="M57" s="440"/>
      <c r="N57" s="57"/>
      <c r="O57" s="394"/>
      <c r="P57" s="88"/>
      <c r="Q57" s="327"/>
      <c r="R57" s="328"/>
      <c r="S57" s="439"/>
      <c r="T57" s="439"/>
      <c r="U57" s="395"/>
      <c r="V57" s="88"/>
      <c r="W57" s="327"/>
      <c r="X57" s="328"/>
      <c r="Y57" s="439"/>
      <c r="Z57" s="440"/>
      <c r="AA57" s="57"/>
      <c r="AB57" s="394"/>
      <c r="AC57" s="88"/>
      <c r="AD57" s="327"/>
      <c r="AE57" s="328"/>
      <c r="AF57" s="439"/>
      <c r="AG57" s="439"/>
      <c r="AH57" s="395"/>
      <c r="AI57" s="88"/>
      <c r="AJ57" s="327"/>
      <c r="AK57" s="328"/>
      <c r="AL57" s="439"/>
      <c r="AM57" s="440"/>
      <c r="AN57" s="57"/>
      <c r="AO57" s="394"/>
      <c r="AP57" s="88"/>
      <c r="AQ57" s="327"/>
      <c r="AR57" s="328"/>
      <c r="AS57" s="439"/>
      <c r="AT57" s="439"/>
      <c r="AU57" s="395"/>
      <c r="AV57" s="88"/>
      <c r="AW57" s="327"/>
      <c r="AX57" s="328"/>
      <c r="AY57" s="439"/>
      <c r="AZ57" s="440"/>
      <c r="BA57" s="57"/>
      <c r="BB57" s="394"/>
      <c r="BC57" s="88"/>
      <c r="BD57" s="327"/>
      <c r="BE57" s="328"/>
      <c r="BF57" s="439"/>
      <c r="BG57" s="439"/>
      <c r="BH57" s="395"/>
      <c r="BI57" s="88"/>
      <c r="BJ57" s="327"/>
      <c r="BK57" s="328"/>
      <c r="BL57" s="439"/>
      <c r="BM57" s="440"/>
    </row>
    <row r="58" spans="1:65" ht="13.5" customHeight="1" x14ac:dyDescent="0.2">
      <c r="A58" s="460"/>
      <c r="B58" s="394">
        <v>5</v>
      </c>
      <c r="C58" s="88"/>
      <c r="D58" s="327"/>
      <c r="E58" s="328"/>
      <c r="F58" s="439"/>
      <c r="G58" s="439"/>
      <c r="H58" s="395">
        <v>5</v>
      </c>
      <c r="I58" s="88"/>
      <c r="J58" s="327"/>
      <c r="K58" s="328"/>
      <c r="L58" s="439"/>
      <c r="M58" s="440"/>
      <c r="N58" s="57"/>
      <c r="O58" s="394">
        <v>5</v>
      </c>
      <c r="P58" s="88"/>
      <c r="Q58" s="327"/>
      <c r="R58" s="328"/>
      <c r="S58" s="439"/>
      <c r="T58" s="439"/>
      <c r="U58" s="395">
        <v>5</v>
      </c>
      <c r="V58" s="88"/>
      <c r="W58" s="327"/>
      <c r="X58" s="328"/>
      <c r="Y58" s="439"/>
      <c r="Z58" s="440"/>
      <c r="AA58" s="57"/>
      <c r="AB58" s="394">
        <v>5</v>
      </c>
      <c r="AC58" s="88"/>
      <c r="AD58" s="327"/>
      <c r="AE58" s="328"/>
      <c r="AF58" s="439"/>
      <c r="AG58" s="439"/>
      <c r="AH58" s="395">
        <v>5</v>
      </c>
      <c r="AI58" s="88"/>
      <c r="AJ58" s="327"/>
      <c r="AK58" s="328"/>
      <c r="AL58" s="439"/>
      <c r="AM58" s="440"/>
      <c r="AN58" s="57"/>
      <c r="AO58" s="394">
        <v>5</v>
      </c>
      <c r="AP58" s="88"/>
      <c r="AQ58" s="327"/>
      <c r="AR58" s="328"/>
      <c r="AS58" s="439"/>
      <c r="AT58" s="439"/>
      <c r="AU58" s="395">
        <v>5</v>
      </c>
      <c r="AV58" s="88"/>
      <c r="AW58" s="327"/>
      <c r="AX58" s="328"/>
      <c r="AY58" s="439"/>
      <c r="AZ58" s="440"/>
      <c r="BA58" s="57"/>
      <c r="BB58" s="394">
        <v>5</v>
      </c>
      <c r="BC58" s="88"/>
      <c r="BD58" s="327"/>
      <c r="BE58" s="328"/>
      <c r="BF58" s="439"/>
      <c r="BG58" s="439"/>
      <c r="BH58" s="395">
        <v>5</v>
      </c>
      <c r="BI58" s="88"/>
      <c r="BJ58" s="327"/>
      <c r="BK58" s="328"/>
      <c r="BL58" s="439"/>
      <c r="BM58" s="440"/>
    </row>
    <row r="59" spans="1:65" ht="13.5" customHeight="1" x14ac:dyDescent="0.2">
      <c r="A59" s="460"/>
      <c r="B59" s="394"/>
      <c r="C59" s="88"/>
      <c r="D59" s="327"/>
      <c r="E59" s="328"/>
      <c r="F59" s="439"/>
      <c r="G59" s="439"/>
      <c r="H59" s="395"/>
      <c r="I59" s="88"/>
      <c r="J59" s="327"/>
      <c r="K59" s="328"/>
      <c r="L59" s="439"/>
      <c r="M59" s="440"/>
      <c r="N59" s="57"/>
      <c r="O59" s="394"/>
      <c r="P59" s="88"/>
      <c r="Q59" s="327"/>
      <c r="R59" s="328"/>
      <c r="S59" s="439"/>
      <c r="T59" s="439"/>
      <c r="U59" s="395"/>
      <c r="V59" s="88"/>
      <c r="W59" s="327"/>
      <c r="X59" s="328"/>
      <c r="Y59" s="439"/>
      <c r="Z59" s="440"/>
      <c r="AA59" s="57"/>
      <c r="AB59" s="394"/>
      <c r="AC59" s="88"/>
      <c r="AD59" s="327"/>
      <c r="AE59" s="328"/>
      <c r="AF59" s="439"/>
      <c r="AG59" s="439"/>
      <c r="AH59" s="395"/>
      <c r="AI59" s="88"/>
      <c r="AJ59" s="327"/>
      <c r="AK59" s="328"/>
      <c r="AL59" s="439"/>
      <c r="AM59" s="440"/>
      <c r="AN59" s="57"/>
      <c r="AO59" s="394"/>
      <c r="AP59" s="88"/>
      <c r="AQ59" s="327"/>
      <c r="AR59" s="328"/>
      <c r="AS59" s="439"/>
      <c r="AT59" s="439"/>
      <c r="AU59" s="395"/>
      <c r="AV59" s="88"/>
      <c r="AW59" s="327"/>
      <c r="AX59" s="328"/>
      <c r="AY59" s="439"/>
      <c r="AZ59" s="440"/>
      <c r="BA59" s="57"/>
      <c r="BB59" s="394"/>
      <c r="BC59" s="88"/>
      <c r="BD59" s="327"/>
      <c r="BE59" s="328"/>
      <c r="BF59" s="439"/>
      <c r="BG59" s="439"/>
      <c r="BH59" s="395"/>
      <c r="BI59" s="88"/>
      <c r="BJ59" s="327"/>
      <c r="BK59" s="328"/>
      <c r="BL59" s="439"/>
      <c r="BM59" s="440"/>
    </row>
    <row r="60" spans="1:65" ht="13.5" customHeight="1" x14ac:dyDescent="0.2">
      <c r="A60" s="460"/>
      <c r="B60" s="394">
        <v>6</v>
      </c>
      <c r="C60" s="88"/>
      <c r="D60" s="327"/>
      <c r="E60" s="328"/>
      <c r="F60" s="439"/>
      <c r="G60" s="439"/>
      <c r="H60" s="395">
        <v>6</v>
      </c>
      <c r="I60" s="88"/>
      <c r="J60" s="327"/>
      <c r="K60" s="328"/>
      <c r="L60" s="439"/>
      <c r="M60" s="440"/>
      <c r="N60" s="57"/>
      <c r="O60" s="394">
        <v>6</v>
      </c>
      <c r="P60" s="88"/>
      <c r="Q60" s="327"/>
      <c r="R60" s="328"/>
      <c r="S60" s="439"/>
      <c r="T60" s="439"/>
      <c r="U60" s="395">
        <v>6</v>
      </c>
      <c r="V60" s="88"/>
      <c r="W60" s="327"/>
      <c r="X60" s="328"/>
      <c r="Y60" s="439"/>
      <c r="Z60" s="440"/>
      <c r="AA60" s="57"/>
      <c r="AB60" s="394">
        <v>6</v>
      </c>
      <c r="AC60" s="88"/>
      <c r="AD60" s="327"/>
      <c r="AE60" s="328"/>
      <c r="AF60" s="439"/>
      <c r="AG60" s="439"/>
      <c r="AH60" s="395">
        <v>6</v>
      </c>
      <c r="AI60" s="88"/>
      <c r="AJ60" s="327"/>
      <c r="AK60" s="328"/>
      <c r="AL60" s="439"/>
      <c r="AM60" s="440"/>
      <c r="AN60" s="57"/>
      <c r="AO60" s="394">
        <v>6</v>
      </c>
      <c r="AP60" s="88"/>
      <c r="AQ60" s="327"/>
      <c r="AR60" s="328"/>
      <c r="AS60" s="439"/>
      <c r="AT60" s="439"/>
      <c r="AU60" s="395">
        <v>6</v>
      </c>
      <c r="AV60" s="88"/>
      <c r="AW60" s="327"/>
      <c r="AX60" s="328"/>
      <c r="AY60" s="439"/>
      <c r="AZ60" s="440"/>
      <c r="BA60" s="57"/>
      <c r="BB60" s="394">
        <v>6</v>
      </c>
      <c r="BC60" s="88"/>
      <c r="BD60" s="327"/>
      <c r="BE60" s="328"/>
      <c r="BF60" s="439"/>
      <c r="BG60" s="439"/>
      <c r="BH60" s="395">
        <v>6</v>
      </c>
      <c r="BI60" s="88"/>
      <c r="BJ60" s="327"/>
      <c r="BK60" s="328"/>
      <c r="BL60" s="439"/>
      <c r="BM60" s="440"/>
    </row>
    <row r="61" spans="1:65" ht="13.5" customHeight="1" thickBot="1" x14ac:dyDescent="0.25">
      <c r="A61" s="461"/>
      <c r="B61" s="394"/>
      <c r="C61" s="88"/>
      <c r="D61" s="327"/>
      <c r="E61" s="328"/>
      <c r="F61" s="439"/>
      <c r="G61" s="439"/>
      <c r="H61" s="395"/>
      <c r="I61" s="88"/>
      <c r="J61" s="327"/>
      <c r="K61" s="328"/>
      <c r="L61" s="439"/>
      <c r="M61" s="440"/>
      <c r="N61" s="57"/>
      <c r="O61" s="394"/>
      <c r="P61" s="88"/>
      <c r="Q61" s="327"/>
      <c r="R61" s="328"/>
      <c r="S61" s="439"/>
      <c r="T61" s="439"/>
      <c r="U61" s="395"/>
      <c r="V61" s="88"/>
      <c r="W61" s="327"/>
      <c r="X61" s="328"/>
      <c r="Y61" s="439"/>
      <c r="Z61" s="440"/>
      <c r="AA61" s="57"/>
      <c r="AB61" s="394"/>
      <c r="AC61" s="88"/>
      <c r="AD61" s="327"/>
      <c r="AE61" s="328"/>
      <c r="AF61" s="439"/>
      <c r="AG61" s="439"/>
      <c r="AH61" s="395"/>
      <c r="AI61" s="88"/>
      <c r="AJ61" s="327"/>
      <c r="AK61" s="328"/>
      <c r="AL61" s="439"/>
      <c r="AM61" s="440"/>
      <c r="AN61" s="57"/>
      <c r="AO61" s="394"/>
      <c r="AP61" s="88"/>
      <c r="AQ61" s="327"/>
      <c r="AR61" s="328"/>
      <c r="AS61" s="439"/>
      <c r="AT61" s="439"/>
      <c r="AU61" s="395"/>
      <c r="AV61" s="88"/>
      <c r="AW61" s="327"/>
      <c r="AX61" s="328"/>
      <c r="AY61" s="439"/>
      <c r="AZ61" s="440"/>
      <c r="BA61" s="57"/>
      <c r="BB61" s="394"/>
      <c r="BC61" s="88"/>
      <c r="BD61" s="327"/>
      <c r="BE61" s="328"/>
      <c r="BF61" s="439"/>
      <c r="BG61" s="439"/>
      <c r="BH61" s="395"/>
      <c r="BI61" s="88"/>
      <c r="BJ61" s="327"/>
      <c r="BK61" s="328"/>
      <c r="BL61" s="439"/>
      <c r="BM61" s="440"/>
    </row>
    <row r="62" spans="1:65" ht="10.5" customHeight="1" thickBot="1" x14ac:dyDescent="0.25">
      <c r="A62" s="139"/>
      <c r="B62" s="438" t="s">
        <v>52</v>
      </c>
      <c r="C62" s="437"/>
      <c r="D62" s="436" t="s">
        <v>53</v>
      </c>
      <c r="E62" s="437"/>
      <c r="F62" s="322"/>
      <c r="G62" s="381"/>
      <c r="H62" s="436" t="s">
        <v>52</v>
      </c>
      <c r="I62" s="437"/>
      <c r="J62" s="436" t="s">
        <v>53</v>
      </c>
      <c r="K62" s="437"/>
      <c r="L62" s="322"/>
      <c r="M62" s="323"/>
      <c r="N62" s="57"/>
      <c r="O62" s="438" t="s">
        <v>52</v>
      </c>
      <c r="P62" s="437"/>
      <c r="Q62" s="436" t="s">
        <v>53</v>
      </c>
      <c r="R62" s="437"/>
      <c r="S62" s="322"/>
      <c r="T62" s="381"/>
      <c r="U62" s="326" t="s">
        <v>52</v>
      </c>
      <c r="V62" s="325"/>
      <c r="W62" s="326" t="s">
        <v>53</v>
      </c>
      <c r="X62" s="325"/>
      <c r="Y62" s="322"/>
      <c r="Z62" s="323"/>
      <c r="AA62" s="57"/>
      <c r="AB62" s="324" t="s">
        <v>52</v>
      </c>
      <c r="AC62" s="325"/>
      <c r="AD62" s="326" t="s">
        <v>53</v>
      </c>
      <c r="AE62" s="325"/>
      <c r="AF62" s="322"/>
      <c r="AG62" s="381"/>
      <c r="AH62" s="326" t="s">
        <v>52</v>
      </c>
      <c r="AI62" s="325"/>
      <c r="AJ62" s="326" t="s">
        <v>53</v>
      </c>
      <c r="AK62" s="325"/>
      <c r="AL62" s="322"/>
      <c r="AM62" s="323"/>
      <c r="AN62" s="57"/>
      <c r="AO62" s="324" t="s">
        <v>52</v>
      </c>
      <c r="AP62" s="325"/>
      <c r="AQ62" s="326" t="s">
        <v>53</v>
      </c>
      <c r="AR62" s="325"/>
      <c r="AS62" s="322"/>
      <c r="AT62" s="381"/>
      <c r="AU62" s="326" t="s">
        <v>52</v>
      </c>
      <c r="AV62" s="325"/>
      <c r="AW62" s="326" t="s">
        <v>53</v>
      </c>
      <c r="AX62" s="325"/>
      <c r="AY62" s="322"/>
      <c r="AZ62" s="323"/>
      <c r="BA62" s="57"/>
      <c r="BB62" s="324" t="s">
        <v>52</v>
      </c>
      <c r="BC62" s="325"/>
      <c r="BD62" s="326" t="s">
        <v>53</v>
      </c>
      <c r="BE62" s="325"/>
      <c r="BF62" s="430"/>
      <c r="BG62" s="435"/>
      <c r="BH62" s="326" t="s">
        <v>52</v>
      </c>
      <c r="BI62" s="325"/>
      <c r="BJ62" s="326" t="s">
        <v>53</v>
      </c>
      <c r="BK62" s="325"/>
      <c r="BL62" s="430"/>
      <c r="BM62" s="431"/>
    </row>
    <row r="63" spans="1:65" ht="15" customHeight="1" thickBot="1" x14ac:dyDescent="0.25">
      <c r="A63" s="57"/>
      <c r="B63" s="15"/>
      <c r="C63" s="57"/>
      <c r="D63" s="15"/>
      <c r="E63" s="15"/>
      <c r="F63" s="90"/>
      <c r="G63" s="90"/>
      <c r="H63" s="15"/>
      <c r="I63" s="57"/>
      <c r="J63" s="15"/>
      <c r="K63" s="15"/>
      <c r="L63" s="90"/>
      <c r="M63" s="90"/>
      <c r="N63" s="57"/>
      <c r="O63" s="15"/>
      <c r="P63" s="57"/>
      <c r="Q63" s="15"/>
      <c r="R63" s="15"/>
      <c r="S63" s="90"/>
      <c r="T63" s="90"/>
      <c r="U63" s="15"/>
      <c r="V63" s="57"/>
      <c r="W63" s="15"/>
      <c r="X63" s="15"/>
      <c r="Y63" s="90"/>
      <c r="Z63" s="90"/>
      <c r="AA63" s="57"/>
      <c r="AB63" s="15"/>
      <c r="AC63" s="57"/>
      <c r="AD63" s="15"/>
      <c r="AE63" s="15"/>
      <c r="AF63" s="90"/>
      <c r="AG63" s="90"/>
      <c r="AH63" s="15"/>
      <c r="AI63" s="57"/>
      <c r="AJ63" s="15"/>
      <c r="AK63" s="15"/>
      <c r="AL63" s="90"/>
      <c r="AM63" s="90"/>
      <c r="AN63" s="57"/>
      <c r="AO63" s="15"/>
      <c r="AP63" s="57"/>
      <c r="AQ63" s="15"/>
      <c r="AR63" s="15"/>
      <c r="AS63" s="90"/>
      <c r="AT63" s="90"/>
      <c r="AU63" s="15"/>
      <c r="AV63" s="57"/>
      <c r="AW63" s="15"/>
      <c r="AX63" s="15"/>
      <c r="AY63" s="90"/>
      <c r="AZ63" s="90"/>
      <c r="BA63" s="57"/>
      <c r="BB63" s="15"/>
      <c r="BC63" s="57"/>
      <c r="BD63" s="15"/>
      <c r="BE63" s="15"/>
      <c r="BF63" s="90"/>
      <c r="BG63" s="90"/>
      <c r="BH63" s="15"/>
      <c r="BI63" s="57"/>
      <c r="BJ63" s="15"/>
      <c r="BK63" s="15"/>
      <c r="BL63" s="90"/>
      <c r="BM63" s="90"/>
    </row>
    <row r="64" spans="1:65" ht="15" customHeight="1" thickBot="1" x14ac:dyDescent="0.25">
      <c r="A64" s="65"/>
      <c r="B64" s="374" t="s">
        <v>54</v>
      </c>
      <c r="C64" s="432"/>
      <c r="D64" s="432"/>
      <c r="E64" s="432"/>
      <c r="F64" s="433" t="str">
        <f>O44</f>
        <v>Kometa B</v>
      </c>
      <c r="G64" s="433"/>
      <c r="H64" s="433"/>
      <c r="I64" s="433"/>
      <c r="J64" s="433"/>
      <c r="K64" s="434"/>
      <c r="L64" s="375" t="s">
        <v>55</v>
      </c>
      <c r="M64" s="375"/>
      <c r="N64" s="375"/>
      <c r="O64" s="375"/>
      <c r="P64" s="432"/>
      <c r="Q64" s="433" t="str">
        <f>AB44</f>
        <v>Slavia B</v>
      </c>
      <c r="R64" s="433"/>
      <c r="S64" s="433"/>
      <c r="T64" s="433"/>
      <c r="U64" s="433"/>
      <c r="V64" s="434"/>
      <c r="W64" s="317" t="s">
        <v>105</v>
      </c>
      <c r="X64" s="318"/>
      <c r="Y64" s="318"/>
      <c r="Z64" s="57"/>
      <c r="AA64" s="309" t="s">
        <v>106</v>
      </c>
      <c r="AB64" s="310"/>
      <c r="AC64" s="310"/>
      <c r="AD64" s="310"/>
      <c r="AE64" s="310"/>
      <c r="AF64" s="92" t="s">
        <v>65</v>
      </c>
      <c r="AG64" s="93" t="s">
        <v>66</v>
      </c>
      <c r="AH64" s="57"/>
      <c r="AI64" s="94" t="s">
        <v>56</v>
      </c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95"/>
    </row>
    <row r="65" spans="1:65" ht="15" customHeight="1" x14ac:dyDescent="0.2">
      <c r="A65" s="56"/>
      <c r="B65" s="421" t="s">
        <v>57</v>
      </c>
      <c r="C65" s="422"/>
      <c r="D65" s="422"/>
      <c r="E65" s="422"/>
      <c r="F65" s="422"/>
      <c r="G65" s="422"/>
      <c r="H65" s="422"/>
      <c r="I65" s="422"/>
      <c r="J65" s="423" t="s">
        <v>58</v>
      </c>
      <c r="K65" s="424"/>
      <c r="L65" s="414" t="s">
        <v>57</v>
      </c>
      <c r="M65" s="422"/>
      <c r="N65" s="422"/>
      <c r="O65" s="422"/>
      <c r="P65" s="422"/>
      <c r="Q65" s="422"/>
      <c r="R65" s="422"/>
      <c r="S65" s="422"/>
      <c r="T65" s="422"/>
      <c r="U65" s="423" t="s">
        <v>58</v>
      </c>
      <c r="V65" s="424"/>
      <c r="W65" s="97" t="s">
        <v>59</v>
      </c>
      <c r="X65" s="98" t="s">
        <v>107</v>
      </c>
      <c r="Y65" s="425" t="s">
        <v>108</v>
      </c>
      <c r="Z65" s="426"/>
      <c r="AA65" s="98" t="s">
        <v>60</v>
      </c>
      <c r="AB65" s="99" t="s">
        <v>61</v>
      </c>
      <c r="AC65" s="100" t="s">
        <v>62</v>
      </c>
      <c r="AD65" s="427" t="s">
        <v>63</v>
      </c>
      <c r="AE65" s="428"/>
      <c r="AF65" s="428"/>
      <c r="AG65" s="429"/>
      <c r="AH65" s="58"/>
      <c r="AI65" s="376"/>
      <c r="AJ65" s="376"/>
      <c r="AK65" s="376"/>
      <c r="AL65" s="376"/>
      <c r="AM65" s="376"/>
      <c r="AN65" s="376"/>
      <c r="AO65" s="376"/>
      <c r="AP65" s="376"/>
      <c r="AQ65" s="376"/>
      <c r="AR65" s="376"/>
      <c r="AS65" s="376"/>
      <c r="AT65" s="376"/>
      <c r="AU65" s="376"/>
      <c r="AV65" s="376"/>
      <c r="AW65" s="376"/>
      <c r="AX65" s="376"/>
      <c r="AY65" s="376"/>
      <c r="AZ65" s="376"/>
      <c r="BA65" s="376"/>
      <c r="BB65" s="58"/>
      <c r="BC65" s="471" t="s">
        <v>64</v>
      </c>
      <c r="BD65" s="496"/>
      <c r="BE65" s="496"/>
      <c r="BF65" s="496"/>
      <c r="BG65" s="496"/>
      <c r="BH65" s="496"/>
      <c r="BI65" s="496"/>
      <c r="BJ65" s="496"/>
      <c r="BK65" s="496"/>
      <c r="BL65" s="496"/>
      <c r="BM65" s="497"/>
    </row>
    <row r="66" spans="1:65" ht="15" customHeight="1" x14ac:dyDescent="0.2">
      <c r="A66" s="65"/>
      <c r="B66" s="489"/>
      <c r="C66" s="490"/>
      <c r="D66" s="490"/>
      <c r="E66" s="490"/>
      <c r="F66" s="490"/>
      <c r="G66" s="490"/>
      <c r="H66" s="490"/>
      <c r="I66" s="490"/>
      <c r="J66" s="386"/>
      <c r="K66" s="387"/>
      <c r="L66" s="491"/>
      <c r="M66" s="491"/>
      <c r="N66" s="491"/>
      <c r="O66" s="491"/>
      <c r="P66" s="491"/>
      <c r="Q66" s="491"/>
      <c r="R66" s="491"/>
      <c r="S66" s="491"/>
      <c r="T66" s="492"/>
      <c r="U66" s="386"/>
      <c r="V66" s="387"/>
      <c r="W66" s="101"/>
      <c r="X66" s="88"/>
      <c r="Y66" s="327"/>
      <c r="Z66" s="328"/>
      <c r="AA66" s="88"/>
      <c r="AB66" s="88"/>
      <c r="AC66" s="88"/>
      <c r="AD66" s="327"/>
      <c r="AE66" s="403"/>
      <c r="AF66" s="403"/>
      <c r="AG66" s="404"/>
      <c r="AH66" s="57"/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6"/>
      <c r="AT66" s="376"/>
      <c r="AU66" s="376"/>
      <c r="AV66" s="376"/>
      <c r="AW66" s="376"/>
      <c r="AX66" s="376"/>
      <c r="AY66" s="376"/>
      <c r="AZ66" s="376"/>
      <c r="BA66" s="376"/>
      <c r="BB66" s="57"/>
      <c r="BC66" s="420"/>
      <c r="BD66" s="376"/>
      <c r="BE66" s="414"/>
      <c r="BF66" s="413" t="s">
        <v>65</v>
      </c>
      <c r="BG66" s="376"/>
      <c r="BH66" s="414"/>
      <c r="BI66" s="413" t="s">
        <v>66</v>
      </c>
      <c r="BJ66" s="414"/>
      <c r="BK66" s="413" t="s">
        <v>67</v>
      </c>
      <c r="BL66" s="376"/>
      <c r="BM66" s="415"/>
    </row>
    <row r="67" spans="1:65" ht="15" customHeight="1" x14ac:dyDescent="0.2">
      <c r="A67" s="65"/>
      <c r="B67" s="392"/>
      <c r="C67" s="393"/>
      <c r="D67" s="393"/>
      <c r="E67" s="393"/>
      <c r="F67" s="393"/>
      <c r="G67" s="393"/>
      <c r="H67" s="393"/>
      <c r="I67" s="393"/>
      <c r="J67" s="386"/>
      <c r="K67" s="387"/>
      <c r="L67" s="384"/>
      <c r="M67" s="384"/>
      <c r="N67" s="384"/>
      <c r="O67" s="384"/>
      <c r="P67" s="384"/>
      <c r="Q67" s="384"/>
      <c r="R67" s="384"/>
      <c r="S67" s="384"/>
      <c r="T67" s="385"/>
      <c r="U67" s="386"/>
      <c r="V67" s="387"/>
      <c r="W67" s="101"/>
      <c r="X67" s="88"/>
      <c r="Y67" s="327"/>
      <c r="Z67" s="328"/>
      <c r="AA67" s="88"/>
      <c r="AB67" s="88"/>
      <c r="AC67" s="88"/>
      <c r="AD67" s="327"/>
      <c r="AE67" s="403"/>
      <c r="AF67" s="403"/>
      <c r="AG67" s="404"/>
      <c r="AH67" s="57"/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6"/>
      <c r="AT67" s="376"/>
      <c r="AU67" s="376"/>
      <c r="AV67" s="376"/>
      <c r="AW67" s="376"/>
      <c r="AX67" s="376"/>
      <c r="AY67" s="376"/>
      <c r="AZ67" s="376"/>
      <c r="BA67" s="376"/>
      <c r="BB67" s="57"/>
      <c r="BC67" s="409" t="s">
        <v>41</v>
      </c>
      <c r="BD67" s="320"/>
      <c r="BE67" s="321"/>
      <c r="BF67" s="103"/>
      <c r="BG67" s="104"/>
      <c r="BH67" s="105"/>
      <c r="BI67" s="103"/>
      <c r="BJ67" s="105"/>
      <c r="BK67" s="103"/>
      <c r="BL67" s="104"/>
      <c r="BM67" s="106"/>
    </row>
    <row r="68" spans="1:65" ht="15" customHeight="1" x14ac:dyDescent="0.2">
      <c r="A68" s="65"/>
      <c r="B68" s="392"/>
      <c r="C68" s="393"/>
      <c r="D68" s="393"/>
      <c r="E68" s="393"/>
      <c r="F68" s="393"/>
      <c r="G68" s="393"/>
      <c r="H68" s="393"/>
      <c r="I68" s="393"/>
      <c r="J68" s="386"/>
      <c r="K68" s="387"/>
      <c r="L68" s="384"/>
      <c r="M68" s="384"/>
      <c r="N68" s="384"/>
      <c r="O68" s="384"/>
      <c r="P68" s="384"/>
      <c r="Q68" s="384"/>
      <c r="R68" s="384"/>
      <c r="S68" s="384"/>
      <c r="T68" s="385"/>
      <c r="U68" s="386"/>
      <c r="V68" s="387"/>
      <c r="W68" s="101"/>
      <c r="X68" s="88"/>
      <c r="Y68" s="327"/>
      <c r="Z68" s="328"/>
      <c r="AA68" s="88"/>
      <c r="AB68" s="88"/>
      <c r="AC68" s="88"/>
      <c r="AD68" s="327"/>
      <c r="AE68" s="403"/>
      <c r="AF68" s="403"/>
      <c r="AG68" s="404"/>
      <c r="AH68" s="57"/>
      <c r="AI68" s="376"/>
      <c r="AJ68" s="376"/>
      <c r="AK68" s="376"/>
      <c r="AL68" s="376"/>
      <c r="AM68" s="376"/>
      <c r="AN68" s="376"/>
      <c r="AO68" s="376"/>
      <c r="AP68" s="376"/>
      <c r="AQ68" s="376"/>
      <c r="AR68" s="376"/>
      <c r="AS68" s="376"/>
      <c r="AT68" s="376"/>
      <c r="AU68" s="376"/>
      <c r="AV68" s="376"/>
      <c r="AW68" s="376"/>
      <c r="AX68" s="376"/>
      <c r="AY68" s="376"/>
      <c r="AZ68" s="376"/>
      <c r="BA68" s="376"/>
      <c r="BB68" s="57"/>
      <c r="BC68" s="409" t="s">
        <v>42</v>
      </c>
      <c r="BD68" s="320"/>
      <c r="BE68" s="321"/>
      <c r="BF68" s="86"/>
      <c r="BG68" s="84"/>
      <c r="BH68" s="85"/>
      <c r="BI68" s="86"/>
      <c r="BJ68" s="85"/>
      <c r="BK68" s="103"/>
      <c r="BL68" s="104"/>
      <c r="BM68" s="106"/>
    </row>
    <row r="69" spans="1:65" ht="15" customHeight="1" x14ac:dyDescent="0.2">
      <c r="A69" s="65"/>
      <c r="B69" s="388"/>
      <c r="C69" s="384"/>
      <c r="D69" s="384"/>
      <c r="E69" s="384"/>
      <c r="F69" s="384"/>
      <c r="G69" s="384"/>
      <c r="H69" s="384"/>
      <c r="I69" s="385"/>
      <c r="J69" s="386"/>
      <c r="K69" s="387"/>
      <c r="L69" s="384"/>
      <c r="M69" s="384"/>
      <c r="N69" s="384"/>
      <c r="O69" s="384"/>
      <c r="P69" s="384"/>
      <c r="Q69" s="384"/>
      <c r="R69" s="384"/>
      <c r="S69" s="384"/>
      <c r="T69" s="385"/>
      <c r="U69" s="386"/>
      <c r="V69" s="387"/>
      <c r="W69" s="101"/>
      <c r="X69" s="88"/>
      <c r="Y69" s="327"/>
      <c r="Z69" s="328"/>
      <c r="AA69" s="88"/>
      <c r="AB69" s="88"/>
      <c r="AC69" s="88"/>
      <c r="AD69" s="327"/>
      <c r="AE69" s="403"/>
      <c r="AF69" s="403"/>
      <c r="AG69" s="404"/>
      <c r="AH69" s="57"/>
      <c r="AI69" s="376"/>
      <c r="AJ69" s="376"/>
      <c r="AK69" s="376"/>
      <c r="AL69" s="376"/>
      <c r="AM69" s="376"/>
      <c r="AN69" s="376"/>
      <c r="AO69" s="376"/>
      <c r="AP69" s="376"/>
      <c r="AQ69" s="376"/>
      <c r="AR69" s="376"/>
      <c r="AS69" s="376"/>
      <c r="AT69" s="376"/>
      <c r="AU69" s="376"/>
      <c r="AV69" s="376"/>
      <c r="AW69" s="376"/>
      <c r="AX69" s="376"/>
      <c r="AY69" s="376"/>
      <c r="AZ69" s="376"/>
      <c r="BA69" s="376"/>
      <c r="BB69" s="57"/>
      <c r="BC69" s="409" t="s">
        <v>43</v>
      </c>
      <c r="BD69" s="320"/>
      <c r="BE69" s="321"/>
      <c r="BF69" s="86"/>
      <c r="BG69" s="84"/>
      <c r="BH69" s="85"/>
      <c r="BI69" s="86"/>
      <c r="BJ69" s="85"/>
      <c r="BK69" s="103"/>
      <c r="BL69" s="104"/>
      <c r="BM69" s="106"/>
    </row>
    <row r="70" spans="1:65" ht="15" customHeight="1" x14ac:dyDescent="0.2">
      <c r="A70" s="65"/>
      <c r="B70" s="392"/>
      <c r="C70" s="393"/>
      <c r="D70" s="393"/>
      <c r="E70" s="393"/>
      <c r="F70" s="393"/>
      <c r="G70" s="393"/>
      <c r="H70" s="393"/>
      <c r="I70" s="393"/>
      <c r="J70" s="386"/>
      <c r="K70" s="387"/>
      <c r="L70" s="384"/>
      <c r="M70" s="384"/>
      <c r="N70" s="384"/>
      <c r="O70" s="384"/>
      <c r="P70" s="384"/>
      <c r="Q70" s="384"/>
      <c r="R70" s="384"/>
      <c r="S70" s="384"/>
      <c r="T70" s="385"/>
      <c r="U70" s="386"/>
      <c r="V70" s="387"/>
      <c r="W70" s="101"/>
      <c r="X70" s="88"/>
      <c r="Y70" s="327"/>
      <c r="Z70" s="328"/>
      <c r="AA70" s="88"/>
      <c r="AB70" s="88"/>
      <c r="AC70" s="88"/>
      <c r="AD70" s="327"/>
      <c r="AE70" s="403"/>
      <c r="AF70" s="403"/>
      <c r="AG70" s="404"/>
      <c r="AH70" s="57"/>
      <c r="AI70" s="376"/>
      <c r="AJ70" s="376"/>
      <c r="AK70" s="376"/>
      <c r="AL70" s="376"/>
      <c r="AM70" s="376"/>
      <c r="AN70" s="376"/>
      <c r="AO70" s="376"/>
      <c r="AP70" s="376"/>
      <c r="AQ70" s="376"/>
      <c r="AR70" s="376"/>
      <c r="AS70" s="376"/>
      <c r="AT70" s="376"/>
      <c r="AU70" s="376"/>
      <c r="AV70" s="376"/>
      <c r="AW70" s="376"/>
      <c r="AX70" s="376"/>
      <c r="AY70" s="376"/>
      <c r="AZ70" s="376"/>
      <c r="BA70" s="376"/>
      <c r="BB70" s="57"/>
      <c r="BC70" s="409" t="s">
        <v>44</v>
      </c>
      <c r="BD70" s="320"/>
      <c r="BE70" s="321"/>
      <c r="BF70" s="86"/>
      <c r="BG70" s="84"/>
      <c r="BH70" s="85"/>
      <c r="BI70" s="86"/>
      <c r="BJ70" s="85"/>
      <c r="BK70" s="103"/>
      <c r="BL70" s="104"/>
      <c r="BM70" s="106"/>
    </row>
    <row r="71" spans="1:65" ht="15" customHeight="1" x14ac:dyDescent="0.2">
      <c r="A71" s="65"/>
      <c r="B71" s="392"/>
      <c r="C71" s="393"/>
      <c r="D71" s="393"/>
      <c r="E71" s="393"/>
      <c r="F71" s="393"/>
      <c r="G71" s="393"/>
      <c r="H71" s="393"/>
      <c r="I71" s="393"/>
      <c r="J71" s="386"/>
      <c r="K71" s="387"/>
      <c r="L71" s="384"/>
      <c r="M71" s="384"/>
      <c r="N71" s="384"/>
      <c r="O71" s="384"/>
      <c r="P71" s="384"/>
      <c r="Q71" s="384"/>
      <c r="R71" s="384"/>
      <c r="S71" s="384"/>
      <c r="T71" s="385"/>
      <c r="U71" s="386"/>
      <c r="V71" s="387"/>
      <c r="W71" s="101"/>
      <c r="X71" s="88"/>
      <c r="Y71" s="327"/>
      <c r="Z71" s="328"/>
      <c r="AA71" s="88"/>
      <c r="AB71" s="88"/>
      <c r="AC71" s="88"/>
      <c r="AD71" s="327"/>
      <c r="AE71" s="403"/>
      <c r="AF71" s="403"/>
      <c r="AG71" s="404"/>
      <c r="AH71" s="57"/>
      <c r="AI71" s="376"/>
      <c r="AJ71" s="376"/>
      <c r="AK71" s="376"/>
      <c r="AL71" s="376"/>
      <c r="AM71" s="376"/>
      <c r="AN71" s="376"/>
      <c r="AO71" s="376"/>
      <c r="AP71" s="376"/>
      <c r="AQ71" s="376"/>
      <c r="AR71" s="376"/>
      <c r="AS71" s="376"/>
      <c r="AT71" s="376"/>
      <c r="AU71" s="376"/>
      <c r="AV71" s="376"/>
      <c r="AW71" s="376"/>
      <c r="AX71" s="376"/>
      <c r="AY71" s="376"/>
      <c r="AZ71" s="376"/>
      <c r="BA71" s="376"/>
      <c r="BB71" s="57"/>
      <c r="BC71" s="409" t="s">
        <v>45</v>
      </c>
      <c r="BD71" s="320"/>
      <c r="BE71" s="321"/>
      <c r="BF71" s="86"/>
      <c r="BG71" s="84"/>
      <c r="BH71" s="85"/>
      <c r="BI71" s="86"/>
      <c r="BJ71" s="85"/>
      <c r="BK71" s="103"/>
      <c r="BL71" s="104"/>
      <c r="BM71" s="106"/>
    </row>
    <row r="72" spans="1:65" ht="15" customHeight="1" x14ac:dyDescent="0.2">
      <c r="A72" s="65"/>
      <c r="B72" s="485"/>
      <c r="C72" s="486"/>
      <c r="D72" s="486"/>
      <c r="E72" s="486"/>
      <c r="F72" s="486"/>
      <c r="G72" s="486"/>
      <c r="H72" s="486"/>
      <c r="I72" s="486"/>
      <c r="J72" s="386"/>
      <c r="K72" s="387"/>
      <c r="L72" s="384"/>
      <c r="M72" s="384"/>
      <c r="N72" s="384"/>
      <c r="O72" s="384"/>
      <c r="P72" s="384"/>
      <c r="Q72" s="384"/>
      <c r="R72" s="384"/>
      <c r="S72" s="384"/>
      <c r="T72" s="385"/>
      <c r="U72" s="386"/>
      <c r="V72" s="387"/>
      <c r="W72" s="101"/>
      <c r="X72" s="88"/>
      <c r="Y72" s="327"/>
      <c r="Z72" s="328"/>
      <c r="AA72" s="88"/>
      <c r="AB72" s="88"/>
      <c r="AC72" s="88"/>
      <c r="AD72" s="327"/>
      <c r="AE72" s="403"/>
      <c r="AF72" s="403"/>
      <c r="AG72" s="404"/>
      <c r="AH72" s="57"/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6"/>
      <c r="AT72" s="376"/>
      <c r="AU72" s="376"/>
      <c r="AV72" s="376"/>
      <c r="AW72" s="376"/>
      <c r="AX72" s="376"/>
      <c r="AY72" s="376"/>
      <c r="AZ72" s="376"/>
      <c r="BA72" s="376"/>
      <c r="BB72" s="57"/>
      <c r="BC72" s="409" t="s">
        <v>68</v>
      </c>
      <c r="BD72" s="320"/>
      <c r="BE72" s="321"/>
      <c r="BF72" s="86"/>
      <c r="BG72" s="84"/>
      <c r="BH72" s="85"/>
      <c r="BI72" s="86"/>
      <c r="BJ72" s="85"/>
      <c r="BK72" s="103"/>
      <c r="BL72" s="104"/>
      <c r="BM72" s="106"/>
    </row>
    <row r="73" spans="1:65" ht="15" customHeight="1" x14ac:dyDescent="0.2">
      <c r="A73" s="65"/>
      <c r="B73" s="392"/>
      <c r="C73" s="393"/>
      <c r="D73" s="393"/>
      <c r="E73" s="393"/>
      <c r="F73" s="393"/>
      <c r="G73" s="393"/>
      <c r="H73" s="393"/>
      <c r="I73" s="393"/>
      <c r="J73" s="386"/>
      <c r="K73" s="387"/>
      <c r="L73" s="384"/>
      <c r="M73" s="384"/>
      <c r="N73" s="384"/>
      <c r="O73" s="384"/>
      <c r="P73" s="384"/>
      <c r="Q73" s="384"/>
      <c r="R73" s="384"/>
      <c r="S73" s="384"/>
      <c r="T73" s="385"/>
      <c r="U73" s="386"/>
      <c r="V73" s="387"/>
      <c r="W73" s="101"/>
      <c r="X73" s="88"/>
      <c r="Y73" s="327"/>
      <c r="Z73" s="328"/>
      <c r="AA73" s="88"/>
      <c r="AB73" s="88"/>
      <c r="AC73" s="88"/>
      <c r="AD73" s="327"/>
      <c r="AE73" s="403"/>
      <c r="AF73" s="403"/>
      <c r="AG73" s="404"/>
      <c r="AH73" s="57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57"/>
      <c r="BC73" s="409" t="s">
        <v>69</v>
      </c>
      <c r="BD73" s="320"/>
      <c r="BE73" s="320"/>
      <c r="BF73" s="320"/>
      <c r="BG73" s="320"/>
      <c r="BH73" s="320"/>
      <c r="BI73" s="320"/>
      <c r="BJ73" s="320"/>
      <c r="BK73" s="405" t="s">
        <v>70</v>
      </c>
      <c r="BL73" s="405"/>
      <c r="BM73" s="406"/>
    </row>
    <row r="74" spans="1:65" ht="15" customHeight="1" x14ac:dyDescent="0.2">
      <c r="A74" s="65"/>
      <c r="B74" s="485"/>
      <c r="C74" s="486"/>
      <c r="D74" s="486"/>
      <c r="E74" s="486"/>
      <c r="F74" s="486"/>
      <c r="G74" s="486"/>
      <c r="H74" s="486"/>
      <c r="I74" s="486"/>
      <c r="J74" s="386"/>
      <c r="K74" s="387"/>
      <c r="L74" s="384"/>
      <c r="M74" s="384"/>
      <c r="N74" s="384"/>
      <c r="O74" s="384"/>
      <c r="P74" s="384"/>
      <c r="Q74" s="384"/>
      <c r="R74" s="384"/>
      <c r="S74" s="384"/>
      <c r="T74" s="385"/>
      <c r="U74" s="386"/>
      <c r="V74" s="387"/>
      <c r="W74" s="101"/>
      <c r="X74" s="88"/>
      <c r="Y74" s="327"/>
      <c r="Z74" s="328"/>
      <c r="AA74" s="88"/>
      <c r="AB74" s="88"/>
      <c r="AC74" s="88"/>
      <c r="AD74" s="327"/>
      <c r="AE74" s="403"/>
      <c r="AF74" s="403"/>
      <c r="AG74" s="404"/>
      <c r="AH74" s="57"/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6"/>
      <c r="AT74" s="376"/>
      <c r="AU74" s="376"/>
      <c r="AV74" s="376"/>
      <c r="AW74" s="376"/>
      <c r="AX74" s="376"/>
      <c r="AY74" s="376"/>
      <c r="AZ74" s="376"/>
      <c r="BA74" s="376"/>
      <c r="BB74" s="57"/>
      <c r="BC74" s="487"/>
      <c r="BD74" s="488"/>
      <c r="BE74" s="488"/>
      <c r="BF74" s="488"/>
      <c r="BG74" s="488"/>
      <c r="BH74" s="488"/>
      <c r="BI74" s="488"/>
      <c r="BJ74" s="488"/>
      <c r="BK74" s="407" t="s">
        <v>71</v>
      </c>
      <c r="BL74" s="407"/>
      <c r="BM74" s="408"/>
    </row>
    <row r="75" spans="1:65" ht="15" customHeight="1" thickBot="1" x14ac:dyDescent="0.25">
      <c r="A75" s="65"/>
      <c r="B75" s="392"/>
      <c r="C75" s="393"/>
      <c r="D75" s="393"/>
      <c r="E75" s="393"/>
      <c r="F75" s="393"/>
      <c r="G75" s="393"/>
      <c r="H75" s="393"/>
      <c r="I75" s="393"/>
      <c r="J75" s="386"/>
      <c r="K75" s="387"/>
      <c r="L75" s="384"/>
      <c r="M75" s="384"/>
      <c r="N75" s="384"/>
      <c r="O75" s="384"/>
      <c r="P75" s="384"/>
      <c r="Q75" s="384"/>
      <c r="R75" s="384"/>
      <c r="S75" s="384"/>
      <c r="T75" s="385"/>
      <c r="U75" s="386"/>
      <c r="V75" s="387"/>
      <c r="W75" s="110"/>
      <c r="X75" s="111"/>
      <c r="Y75" s="322"/>
      <c r="Z75" s="381"/>
      <c r="AA75" s="111"/>
      <c r="AB75" s="111"/>
      <c r="AC75" s="111"/>
      <c r="AD75" s="322"/>
      <c r="AE75" s="382"/>
      <c r="AF75" s="382"/>
      <c r="AG75" s="323"/>
      <c r="AH75" s="57"/>
      <c r="AI75" s="376"/>
      <c r="AJ75" s="376"/>
      <c r="AK75" s="376"/>
      <c r="AL75" s="376"/>
      <c r="AM75" s="376"/>
      <c r="AN75" s="376"/>
      <c r="AO75" s="376"/>
      <c r="AP75" s="376"/>
      <c r="AQ75" s="376"/>
      <c r="AR75" s="376"/>
      <c r="AS75" s="376"/>
      <c r="AT75" s="376"/>
      <c r="AU75" s="376"/>
      <c r="AV75" s="376"/>
      <c r="AW75" s="376"/>
      <c r="AX75" s="376"/>
      <c r="AY75" s="376"/>
      <c r="AZ75" s="376"/>
      <c r="BA75" s="376"/>
      <c r="BB75" s="57"/>
      <c r="BC75" s="493" t="s">
        <v>72</v>
      </c>
      <c r="BD75" s="494"/>
      <c r="BE75" s="494"/>
      <c r="BF75" s="494"/>
      <c r="BG75" s="494"/>
      <c r="BH75" s="494"/>
      <c r="BI75" s="494"/>
      <c r="BJ75" s="494"/>
      <c r="BK75" s="494"/>
      <c r="BL75" s="494"/>
      <c r="BM75" s="495"/>
    </row>
    <row r="76" spans="1:65" ht="15" customHeight="1" x14ac:dyDescent="0.2">
      <c r="A76" s="65"/>
      <c r="B76" s="392"/>
      <c r="C76" s="393"/>
      <c r="D76" s="393"/>
      <c r="E76" s="393"/>
      <c r="F76" s="393"/>
      <c r="G76" s="393"/>
      <c r="H76" s="393"/>
      <c r="I76" s="393"/>
      <c r="J76" s="386"/>
      <c r="K76" s="387"/>
      <c r="L76" s="384"/>
      <c r="M76" s="384"/>
      <c r="N76" s="384"/>
      <c r="O76" s="384"/>
      <c r="P76" s="384"/>
      <c r="Q76" s="384"/>
      <c r="R76" s="384"/>
      <c r="S76" s="384"/>
      <c r="T76" s="385"/>
      <c r="U76" s="386"/>
      <c r="V76" s="387"/>
      <c r="W76" s="363" t="s">
        <v>109</v>
      </c>
      <c r="X76" s="364"/>
      <c r="Y76" s="364"/>
      <c r="Z76" s="364"/>
      <c r="AA76" s="364"/>
      <c r="AB76" s="364"/>
      <c r="AC76" s="364"/>
      <c r="AD76" s="364"/>
      <c r="AE76" s="364"/>
      <c r="AF76" s="364"/>
      <c r="AG76" s="364"/>
      <c r="AH76" s="57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57"/>
      <c r="BC76" s="116"/>
      <c r="BD76" s="117"/>
      <c r="BE76" s="117"/>
      <c r="BF76" s="117"/>
      <c r="BG76" s="117"/>
      <c r="BH76" s="117"/>
      <c r="BI76" s="117"/>
      <c r="BJ76" s="117"/>
      <c r="BK76" s="117"/>
      <c r="BL76" s="117"/>
      <c r="BM76" s="118"/>
    </row>
    <row r="77" spans="1:65" ht="15" customHeight="1" thickBot="1" x14ac:dyDescent="0.25">
      <c r="A77" s="65"/>
      <c r="B77" s="392"/>
      <c r="C77" s="393"/>
      <c r="D77" s="393"/>
      <c r="E77" s="393"/>
      <c r="F77" s="393"/>
      <c r="G77" s="393"/>
      <c r="H77" s="393"/>
      <c r="I77" s="393"/>
      <c r="J77" s="386"/>
      <c r="K77" s="387"/>
      <c r="L77" s="384"/>
      <c r="M77" s="384"/>
      <c r="N77" s="384"/>
      <c r="O77" s="384"/>
      <c r="P77" s="384"/>
      <c r="Q77" s="384"/>
      <c r="R77" s="384"/>
      <c r="S77" s="384"/>
      <c r="T77" s="385"/>
      <c r="U77" s="386"/>
      <c r="V77" s="387"/>
      <c r="W77" s="365"/>
      <c r="X77" s="366"/>
      <c r="Y77" s="366"/>
      <c r="Z77" s="366"/>
      <c r="AA77" s="366"/>
      <c r="AB77" s="366"/>
      <c r="AC77" s="366"/>
      <c r="AD77" s="366"/>
      <c r="AE77" s="366"/>
      <c r="AF77" s="366"/>
      <c r="AG77" s="366"/>
      <c r="AH77" s="57"/>
      <c r="AI77" s="369"/>
      <c r="AJ77" s="369"/>
      <c r="AK77" s="369"/>
      <c r="AL77" s="369"/>
      <c r="AM77" s="369"/>
      <c r="AN77" s="369"/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57"/>
      <c r="BC77" s="311" t="s">
        <v>73</v>
      </c>
      <c r="BD77" s="312"/>
      <c r="BE77" s="312"/>
      <c r="BF77" s="312"/>
      <c r="BG77" s="312"/>
      <c r="BH77" s="312"/>
      <c r="BI77" s="312"/>
      <c r="BJ77" s="312"/>
      <c r="BK77" s="312"/>
      <c r="BL77" s="312"/>
      <c r="BM77" s="313"/>
    </row>
    <row r="78" spans="1:65" ht="15" customHeight="1" x14ac:dyDescent="0.2">
      <c r="A78" s="65"/>
      <c r="B78" s="377" t="s">
        <v>75</v>
      </c>
      <c r="C78" s="378"/>
      <c r="D78" s="483"/>
      <c r="E78" s="483"/>
      <c r="F78" s="483"/>
      <c r="G78" s="483"/>
      <c r="H78" s="483"/>
      <c r="I78" s="483"/>
      <c r="J78" s="481"/>
      <c r="K78" s="484"/>
      <c r="L78" s="377" t="s">
        <v>75</v>
      </c>
      <c r="M78" s="378"/>
      <c r="N78" s="480"/>
      <c r="O78" s="480"/>
      <c r="P78" s="480"/>
      <c r="Q78" s="480"/>
      <c r="R78" s="480"/>
      <c r="S78" s="480"/>
      <c r="T78" s="480"/>
      <c r="U78" s="481"/>
      <c r="V78" s="482"/>
      <c r="W78" s="365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57"/>
      <c r="AI78" s="374" t="s">
        <v>74</v>
      </c>
      <c r="AJ78" s="375"/>
      <c r="AK78" s="375"/>
      <c r="AL78" s="375"/>
      <c r="AM78" s="375"/>
      <c r="AN78" s="375"/>
      <c r="AO78" s="375"/>
      <c r="AP78" s="375"/>
      <c r="AQ78" s="375"/>
      <c r="AR78" s="375"/>
      <c r="AS78" s="375"/>
      <c r="AT78" s="375"/>
      <c r="AU78" s="375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119"/>
    </row>
    <row r="79" spans="1:65" ht="15" customHeight="1" thickBot="1" x14ac:dyDescent="0.25">
      <c r="A79" s="65"/>
      <c r="B79" s="339" t="s">
        <v>75</v>
      </c>
      <c r="C79" s="340"/>
      <c r="D79" s="383"/>
      <c r="E79" s="383"/>
      <c r="F79" s="383"/>
      <c r="G79" s="383"/>
      <c r="H79" s="383"/>
      <c r="I79" s="383"/>
      <c r="J79" s="337"/>
      <c r="K79" s="338"/>
      <c r="L79" s="339" t="s">
        <v>75</v>
      </c>
      <c r="M79" s="340"/>
      <c r="N79" s="372"/>
      <c r="O79" s="372"/>
      <c r="P79" s="372"/>
      <c r="Q79" s="372"/>
      <c r="R79" s="372"/>
      <c r="S79" s="372"/>
      <c r="T79" s="372"/>
      <c r="U79" s="337"/>
      <c r="V79" s="373"/>
      <c r="W79" s="365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57"/>
      <c r="AI79" s="351" t="s">
        <v>76</v>
      </c>
      <c r="AJ79" s="352"/>
      <c r="AK79" s="352"/>
      <c r="AL79" s="352"/>
      <c r="AM79" s="352"/>
      <c r="AN79" s="353"/>
      <c r="AO79" s="120"/>
      <c r="AP79" s="120"/>
      <c r="AQ79" s="120"/>
      <c r="AR79" s="120"/>
      <c r="AS79" s="120"/>
      <c r="AT79" s="120"/>
      <c r="AU79" s="121"/>
      <c r="AV79" s="319" t="s">
        <v>77</v>
      </c>
      <c r="AW79" s="320"/>
      <c r="AX79" s="320"/>
      <c r="AY79" s="320"/>
      <c r="AZ79" s="320"/>
      <c r="BA79" s="321"/>
      <c r="BB79" s="103"/>
      <c r="BC79" s="104"/>
      <c r="BD79" s="104"/>
      <c r="BE79" s="104"/>
      <c r="BF79" s="104"/>
      <c r="BG79" s="105"/>
      <c r="BH79" s="103"/>
      <c r="BI79" s="104"/>
      <c r="BJ79" s="104"/>
      <c r="BK79" s="104"/>
      <c r="BL79" s="104"/>
      <c r="BM79" s="106"/>
    </row>
    <row r="80" spans="1:65" ht="15" customHeight="1" x14ac:dyDescent="0.2">
      <c r="A80" s="65"/>
      <c r="B80" s="122" t="s">
        <v>78</v>
      </c>
      <c r="C80" s="123"/>
      <c r="D80" s="389"/>
      <c r="E80" s="390"/>
      <c r="F80" s="390"/>
      <c r="G80" s="390"/>
      <c r="H80" s="390"/>
      <c r="I80" s="390"/>
      <c r="J80" s="390"/>
      <c r="K80" s="391"/>
      <c r="L80" s="124" t="s">
        <v>79</v>
      </c>
      <c r="M80" s="123"/>
      <c r="N80" s="389"/>
      <c r="O80" s="390"/>
      <c r="P80" s="390"/>
      <c r="Q80" s="390"/>
      <c r="R80" s="390"/>
      <c r="S80" s="390"/>
      <c r="T80" s="390"/>
      <c r="U80" s="390"/>
      <c r="V80" s="391"/>
      <c r="W80" s="365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57"/>
      <c r="AI80" s="354"/>
      <c r="AJ80" s="355"/>
      <c r="AK80" s="355"/>
      <c r="AL80" s="355"/>
      <c r="AM80" s="355"/>
      <c r="AN80" s="356"/>
      <c r="AO80" s="94"/>
      <c r="AP80" s="94"/>
      <c r="AQ80" s="94"/>
      <c r="AR80" s="94"/>
      <c r="AS80" s="94"/>
      <c r="AT80" s="94"/>
      <c r="AU80" s="125"/>
      <c r="AV80" s="319" t="s">
        <v>80</v>
      </c>
      <c r="AW80" s="320"/>
      <c r="AX80" s="320"/>
      <c r="AY80" s="320"/>
      <c r="AZ80" s="320"/>
      <c r="BA80" s="321"/>
      <c r="BB80" s="103"/>
      <c r="BC80" s="104"/>
      <c r="BD80" s="104"/>
      <c r="BE80" s="104"/>
      <c r="BF80" s="104"/>
      <c r="BG80" s="105"/>
      <c r="BH80" s="103"/>
      <c r="BI80" s="104"/>
      <c r="BJ80" s="104"/>
      <c r="BK80" s="104"/>
      <c r="BL80" s="104"/>
      <c r="BM80" s="106"/>
    </row>
    <row r="81" spans="1:65" ht="15" customHeight="1" x14ac:dyDescent="0.2">
      <c r="A81" s="65"/>
      <c r="B81" s="126" t="s">
        <v>81</v>
      </c>
      <c r="C81" s="127"/>
      <c r="D81" s="474"/>
      <c r="E81" s="475"/>
      <c r="F81" s="475"/>
      <c r="G81" s="475"/>
      <c r="H81" s="475"/>
      <c r="I81" s="475"/>
      <c r="J81" s="475"/>
      <c r="K81" s="476"/>
      <c r="L81" s="85" t="s">
        <v>82</v>
      </c>
      <c r="M81" s="127"/>
      <c r="N81" s="474"/>
      <c r="O81" s="475"/>
      <c r="P81" s="475"/>
      <c r="Q81" s="475"/>
      <c r="R81" s="475"/>
      <c r="S81" s="475"/>
      <c r="T81" s="475"/>
      <c r="U81" s="475"/>
      <c r="V81" s="476"/>
      <c r="W81" s="365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57"/>
      <c r="AI81" s="351" t="s">
        <v>83</v>
      </c>
      <c r="AJ81" s="352"/>
      <c r="AK81" s="352"/>
      <c r="AL81" s="352"/>
      <c r="AM81" s="352"/>
      <c r="AN81" s="353"/>
      <c r="AO81" s="58"/>
      <c r="AP81" s="58"/>
      <c r="AQ81" s="58"/>
      <c r="AR81" s="58"/>
      <c r="AS81" s="58"/>
      <c r="AT81" s="58"/>
      <c r="AU81" s="128"/>
      <c r="AV81" s="319" t="s">
        <v>84</v>
      </c>
      <c r="AW81" s="320"/>
      <c r="AX81" s="320"/>
      <c r="AY81" s="320"/>
      <c r="AZ81" s="320"/>
      <c r="BA81" s="321"/>
      <c r="BB81" s="103"/>
      <c r="BC81" s="104"/>
      <c r="BD81" s="104"/>
      <c r="BE81" s="104"/>
      <c r="BF81" s="104"/>
      <c r="BG81" s="105"/>
      <c r="BH81" s="103"/>
      <c r="BI81" s="104"/>
      <c r="BJ81" s="104"/>
      <c r="BK81" s="104"/>
      <c r="BL81" s="104"/>
      <c r="BM81" s="106"/>
    </row>
    <row r="82" spans="1:65" ht="15" customHeight="1" thickBot="1" x14ac:dyDescent="0.25">
      <c r="A82" s="129"/>
      <c r="B82" s="130" t="s">
        <v>85</v>
      </c>
      <c r="C82" s="131"/>
      <c r="D82" s="477"/>
      <c r="E82" s="478"/>
      <c r="F82" s="478"/>
      <c r="G82" s="478"/>
      <c r="H82" s="478"/>
      <c r="I82" s="478"/>
      <c r="J82" s="478"/>
      <c r="K82" s="479"/>
      <c r="L82" s="132" t="s">
        <v>86</v>
      </c>
      <c r="M82" s="131"/>
      <c r="N82" s="477"/>
      <c r="O82" s="478"/>
      <c r="P82" s="478"/>
      <c r="Q82" s="478"/>
      <c r="R82" s="478"/>
      <c r="S82" s="478"/>
      <c r="T82" s="478"/>
      <c r="U82" s="478"/>
      <c r="V82" s="479"/>
      <c r="W82" s="367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133"/>
      <c r="AI82" s="357"/>
      <c r="AJ82" s="358"/>
      <c r="AK82" s="358"/>
      <c r="AL82" s="358"/>
      <c r="AM82" s="358"/>
      <c r="AN82" s="359"/>
      <c r="AO82" s="77"/>
      <c r="AP82" s="77"/>
      <c r="AQ82" s="77"/>
      <c r="AR82" s="77"/>
      <c r="AS82" s="77"/>
      <c r="AT82" s="77"/>
      <c r="AU82" s="134"/>
      <c r="AV82" s="360" t="s">
        <v>87</v>
      </c>
      <c r="AW82" s="361"/>
      <c r="AX82" s="361"/>
      <c r="AY82" s="361"/>
      <c r="AZ82" s="361"/>
      <c r="BA82" s="362"/>
      <c r="BB82" s="135"/>
      <c r="BC82" s="77"/>
      <c r="BD82" s="77"/>
      <c r="BE82" s="77"/>
      <c r="BF82" s="77"/>
      <c r="BG82" s="134"/>
      <c r="BH82" s="135"/>
      <c r="BI82" s="77"/>
      <c r="BJ82" s="136"/>
      <c r="BK82" s="136"/>
      <c r="BL82" s="136"/>
      <c r="BM82" s="137"/>
    </row>
    <row r="83" spans="1:65" ht="13.5" customHeight="1" x14ac:dyDescent="0.2">
      <c r="A83" s="58" t="s">
        <v>28</v>
      </c>
      <c r="B83" s="57"/>
      <c r="C83" s="58"/>
      <c r="D83" s="58"/>
      <c r="E83" s="58"/>
      <c r="F83" s="58"/>
      <c r="G83" s="58"/>
      <c r="H83" s="58"/>
      <c r="I83" s="58"/>
      <c r="J83" s="58"/>
      <c r="K83" s="59"/>
      <c r="L83" s="59" t="s">
        <v>29</v>
      </c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60"/>
      <c r="AL83" s="140"/>
      <c r="AM83" s="62" t="s">
        <v>30</v>
      </c>
      <c r="AN83" s="63"/>
      <c r="AO83" s="63"/>
      <c r="AP83" s="63"/>
      <c r="AQ83" s="470" t="str">
        <f>'(4) vstupní data '!$B$7</f>
        <v>přebor Prahy</v>
      </c>
      <c r="AR83" s="470"/>
      <c r="AS83" s="470"/>
      <c r="AT83" s="470"/>
      <c r="AU83" s="470"/>
      <c r="AV83" s="470"/>
      <c r="AW83" s="470"/>
      <c r="AX83" s="470"/>
      <c r="AY83" s="470"/>
      <c r="AZ83" s="470"/>
      <c r="BA83" s="470"/>
      <c r="BB83" s="470"/>
      <c r="BC83" s="470"/>
      <c r="BD83" s="470"/>
      <c r="BE83" s="470"/>
      <c r="BF83" s="64"/>
      <c r="BG83" s="64"/>
      <c r="BH83" s="64"/>
      <c r="BI83" s="64"/>
      <c r="BJ83" s="463" t="s">
        <v>31</v>
      </c>
      <c r="BK83" s="464"/>
      <c r="BL83" s="464"/>
      <c r="BM83" s="465"/>
    </row>
    <row r="84" spans="1:65" ht="13.5" customHeight="1" x14ac:dyDescent="0.2">
      <c r="A84" s="58"/>
      <c r="B84" s="57"/>
      <c r="C84" s="141" t="s">
        <v>115</v>
      </c>
      <c r="D84" s="58"/>
      <c r="E84" s="58"/>
      <c r="F84" s="58"/>
      <c r="G84" s="58"/>
      <c r="H84" s="58"/>
      <c r="I84" s="58"/>
      <c r="J84" s="58"/>
      <c r="K84" s="59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65"/>
      <c r="AM84" s="468" t="s">
        <v>32</v>
      </c>
      <c r="AN84" s="468"/>
      <c r="AO84" s="468"/>
      <c r="AP84" s="468"/>
      <c r="AQ84" s="450" t="str">
        <f>'(4) vstupní data '!$B$9</f>
        <v>3.liga</v>
      </c>
      <c r="AR84" s="450"/>
      <c r="AS84" s="450"/>
      <c r="AT84" s="450"/>
      <c r="AU84" s="450"/>
      <c r="AV84" s="450"/>
      <c r="AW84" s="450"/>
      <c r="AX84" s="450"/>
      <c r="AY84" s="450"/>
      <c r="AZ84" s="450"/>
      <c r="BA84" s="450"/>
      <c r="BB84" s="450"/>
      <c r="BC84" s="450"/>
      <c r="BD84" s="450"/>
      <c r="BE84" s="450"/>
      <c r="BF84" s="58"/>
      <c r="BG84" s="58"/>
      <c r="BH84" s="58"/>
      <c r="BI84" s="58"/>
      <c r="BJ84" s="466"/>
      <c r="BK84" s="466"/>
      <c r="BL84" s="466"/>
      <c r="BM84" s="467"/>
    </row>
    <row r="85" spans="1:65" ht="13.5" customHeight="1" x14ac:dyDescent="0.2">
      <c r="A85" s="57"/>
      <c r="B85" s="57"/>
      <c r="C85" s="142" t="s">
        <v>116</v>
      </c>
      <c r="D85" s="58"/>
      <c r="E85" s="58"/>
      <c r="F85" s="58"/>
      <c r="G85" s="58"/>
      <c r="H85" s="58"/>
      <c r="I85" s="58"/>
      <c r="J85" s="58"/>
      <c r="K85" s="67" t="s">
        <v>33</v>
      </c>
      <c r="L85" s="58"/>
      <c r="M85" s="58"/>
      <c r="N85" s="58"/>
      <c r="O85" s="453" t="str">
        <f>VLOOKUP($BL85,'(4) vstupní data '!$H$2:$P$7,2,FALSE)</f>
        <v>Orion B</v>
      </c>
      <c r="P85" s="469"/>
      <c r="Q85" s="469"/>
      <c r="R85" s="469"/>
      <c r="S85" s="469"/>
      <c r="T85" s="469"/>
      <c r="U85" s="469"/>
      <c r="V85" s="469"/>
      <c r="W85" s="469"/>
      <c r="X85" s="454" t="s">
        <v>34</v>
      </c>
      <c r="Y85" s="454"/>
      <c r="Z85" s="454"/>
      <c r="AA85" s="454"/>
      <c r="AB85" s="453" t="str">
        <f>VLOOKUP($BL85,'(4) vstupní data '!$H$2:$P$7,6,FALSE)</f>
        <v>Slavia B</v>
      </c>
      <c r="AC85" s="469"/>
      <c r="AD85" s="469"/>
      <c r="AE85" s="469"/>
      <c r="AF85" s="469"/>
      <c r="AG85" s="469"/>
      <c r="AH85" s="469"/>
      <c r="AI85" s="469"/>
      <c r="AJ85" s="469"/>
      <c r="AK85" s="58"/>
      <c r="AL85" s="65"/>
      <c r="AM85" s="66" t="s">
        <v>35</v>
      </c>
      <c r="AN85" s="67"/>
      <c r="AO85" s="67"/>
      <c r="AP85" s="67"/>
      <c r="AQ85" s="450" t="str">
        <f>'(4) vstupní data '!$B$8</f>
        <v>U20Z</v>
      </c>
      <c r="AR85" s="450"/>
      <c r="AS85" s="450"/>
      <c r="AT85" s="450"/>
      <c r="AU85" s="450"/>
      <c r="AV85" s="450"/>
      <c r="AW85" s="450"/>
      <c r="AX85" s="450"/>
      <c r="AY85" s="450"/>
      <c r="AZ85" s="450"/>
      <c r="BA85" s="450"/>
      <c r="BB85" s="450"/>
      <c r="BC85" s="450"/>
      <c r="BD85" s="450"/>
      <c r="BE85" s="450"/>
      <c r="BF85" s="69"/>
      <c r="BG85" s="69"/>
      <c r="BH85" s="69"/>
      <c r="BI85" s="69"/>
      <c r="BJ85" s="455" t="str">
        <f>LEFT('(4) vstupní data '!$B$6,2)</f>
        <v>1.</v>
      </c>
      <c r="BK85" s="458" t="s">
        <v>36</v>
      </c>
      <c r="BL85" s="441">
        <v>3</v>
      </c>
      <c r="BM85" s="442"/>
    </row>
    <row r="86" spans="1:65" ht="13.5" customHeight="1" x14ac:dyDescent="0.2">
      <c r="A86" s="58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70"/>
      <c r="P86" s="57"/>
      <c r="Q86" s="57"/>
      <c r="R86" s="57"/>
      <c r="S86" s="57"/>
      <c r="T86" s="57"/>
      <c r="U86" s="57"/>
      <c r="V86" s="57"/>
      <c r="W86" s="57"/>
      <c r="X86" s="71"/>
      <c r="Y86" s="71"/>
      <c r="Z86" s="71"/>
      <c r="AA86" s="71"/>
      <c r="AB86" s="70"/>
      <c r="AC86" s="57"/>
      <c r="AD86" s="57"/>
      <c r="AE86" s="57"/>
      <c r="AF86" s="57"/>
      <c r="AG86" s="57"/>
      <c r="AH86" s="57"/>
      <c r="AI86" s="57"/>
      <c r="AJ86" s="57"/>
      <c r="AK86" s="58"/>
      <c r="AL86" s="56"/>
      <c r="AM86" s="67"/>
      <c r="AN86" s="67"/>
      <c r="AO86" s="67"/>
      <c r="AP86" s="67"/>
      <c r="AQ86" s="57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456"/>
      <c r="BK86" s="443"/>
      <c r="BL86" s="443"/>
      <c r="BM86" s="444"/>
    </row>
    <row r="87" spans="1:65" ht="13.5" customHeight="1" thickBot="1" x14ac:dyDescent="0.25">
      <c r="A87" s="57"/>
      <c r="B87" s="72" t="s">
        <v>37</v>
      </c>
      <c r="C87" s="73"/>
      <c r="D87" s="73"/>
      <c r="E87" s="73"/>
      <c r="F87" s="73"/>
      <c r="G87" s="329">
        <f>'(4) vstupní data '!$B$11</f>
        <v>45207</v>
      </c>
      <c r="H87" s="329"/>
      <c r="I87" s="329"/>
      <c r="J87" s="329"/>
      <c r="K87" s="329"/>
      <c r="L87" s="73"/>
      <c r="M87" s="73" t="s">
        <v>38</v>
      </c>
      <c r="N87" s="330">
        <f>IF('(4) vstupní data '!C14=1,'(4) vstupní data '!A27,'(4) vstupní data '!D26)</f>
        <v>0.45833599999999997</v>
      </c>
      <c r="O87" s="331"/>
      <c r="P87" s="332"/>
      <c r="Q87" s="73" t="s">
        <v>39</v>
      </c>
      <c r="R87" s="73"/>
      <c r="S87" s="333" t="s">
        <v>89</v>
      </c>
      <c r="T87" s="334"/>
      <c r="U87" s="334"/>
      <c r="V87" s="332"/>
      <c r="W87" s="335" t="str">
        <f>'(4) vstupní data '!$B$1</f>
        <v>TJ Tatran Střešovice</v>
      </c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74"/>
      <c r="AM87" s="75" t="s">
        <v>40</v>
      </c>
      <c r="AN87" s="76"/>
      <c r="AO87" s="76"/>
      <c r="AP87" s="76"/>
      <c r="AQ87" s="77"/>
      <c r="AR87" s="451" t="s">
        <v>88</v>
      </c>
      <c r="AS87" s="452"/>
      <c r="AT87" s="452"/>
      <c r="AU87" s="452"/>
      <c r="AV87" s="452"/>
      <c r="AW87" s="452"/>
      <c r="AX87" s="452"/>
      <c r="AY87" s="452"/>
      <c r="AZ87" s="452"/>
      <c r="BA87" s="452"/>
      <c r="BB87" s="452"/>
      <c r="BC87" s="452"/>
      <c r="BD87" s="452"/>
      <c r="BE87" s="452"/>
      <c r="BF87" s="77"/>
      <c r="BG87" s="77"/>
      <c r="BH87" s="77"/>
      <c r="BI87" s="77"/>
      <c r="BJ87" s="457"/>
      <c r="BK87" s="445"/>
      <c r="BL87" s="445"/>
      <c r="BM87" s="446"/>
    </row>
    <row r="88" spans="1:65" ht="13.5" customHeight="1" thickBot="1" x14ac:dyDescent="0.25">
      <c r="A88" s="79"/>
      <c r="B88" s="79" t="s">
        <v>41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 t="s">
        <v>42</v>
      </c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 t="s">
        <v>43</v>
      </c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 t="s">
        <v>44</v>
      </c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 t="s">
        <v>45</v>
      </c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</row>
    <row r="89" spans="1:65" ht="13.5" customHeight="1" x14ac:dyDescent="0.2">
      <c r="A89" s="57"/>
      <c r="B89" s="447" t="s">
        <v>46</v>
      </c>
      <c r="C89" s="448"/>
      <c r="D89" s="448"/>
      <c r="E89" s="448"/>
      <c r="F89" s="448"/>
      <c r="G89" s="448"/>
      <c r="H89" s="448" t="s">
        <v>47</v>
      </c>
      <c r="I89" s="448"/>
      <c r="J89" s="448"/>
      <c r="K89" s="448"/>
      <c r="L89" s="448"/>
      <c r="M89" s="449"/>
      <c r="N89" s="57"/>
      <c r="O89" s="447" t="s">
        <v>46</v>
      </c>
      <c r="P89" s="448"/>
      <c r="Q89" s="448"/>
      <c r="R89" s="448"/>
      <c r="S89" s="448"/>
      <c r="T89" s="448"/>
      <c r="U89" s="448" t="s">
        <v>47</v>
      </c>
      <c r="V89" s="448"/>
      <c r="W89" s="448"/>
      <c r="X89" s="448"/>
      <c r="Y89" s="448"/>
      <c r="Z89" s="449"/>
      <c r="AA89" s="57"/>
      <c r="AB89" s="447" t="s">
        <v>46</v>
      </c>
      <c r="AC89" s="448"/>
      <c r="AD89" s="448"/>
      <c r="AE89" s="448"/>
      <c r="AF89" s="448"/>
      <c r="AG89" s="448"/>
      <c r="AH89" s="448" t="s">
        <v>47</v>
      </c>
      <c r="AI89" s="448"/>
      <c r="AJ89" s="448"/>
      <c r="AK89" s="448"/>
      <c r="AL89" s="448"/>
      <c r="AM89" s="449"/>
      <c r="AN89" s="57"/>
      <c r="AO89" s="447" t="s">
        <v>46</v>
      </c>
      <c r="AP89" s="448"/>
      <c r="AQ89" s="448"/>
      <c r="AR89" s="448"/>
      <c r="AS89" s="448"/>
      <c r="AT89" s="448"/>
      <c r="AU89" s="448" t="s">
        <v>47</v>
      </c>
      <c r="AV89" s="448"/>
      <c r="AW89" s="448"/>
      <c r="AX89" s="448"/>
      <c r="AY89" s="448"/>
      <c r="AZ89" s="449"/>
      <c r="BA89" s="57"/>
      <c r="BB89" s="447" t="s">
        <v>46</v>
      </c>
      <c r="BC89" s="448"/>
      <c r="BD89" s="448"/>
      <c r="BE89" s="448"/>
      <c r="BF89" s="448"/>
      <c r="BG89" s="448"/>
      <c r="BH89" s="82" t="s">
        <v>47</v>
      </c>
      <c r="BI89" s="82"/>
      <c r="BJ89" s="82"/>
      <c r="BK89" s="82"/>
      <c r="BL89" s="82"/>
      <c r="BM89" s="83"/>
    </row>
    <row r="90" spans="1:65" ht="13.5" customHeight="1" thickBot="1" x14ac:dyDescent="0.25">
      <c r="A90" s="57"/>
      <c r="B90" s="409" t="s">
        <v>48</v>
      </c>
      <c r="C90" s="320"/>
      <c r="D90" s="320"/>
      <c r="E90" s="320"/>
      <c r="F90" s="320"/>
      <c r="G90" s="321"/>
      <c r="H90" s="319" t="s">
        <v>48</v>
      </c>
      <c r="I90" s="320"/>
      <c r="J90" s="320"/>
      <c r="K90" s="320"/>
      <c r="L90" s="320"/>
      <c r="M90" s="462"/>
      <c r="N90" s="57"/>
      <c r="O90" s="409" t="s">
        <v>48</v>
      </c>
      <c r="P90" s="320"/>
      <c r="Q90" s="320"/>
      <c r="R90" s="320"/>
      <c r="S90" s="320"/>
      <c r="T90" s="321"/>
      <c r="U90" s="319" t="s">
        <v>48</v>
      </c>
      <c r="V90" s="320"/>
      <c r="W90" s="320"/>
      <c r="X90" s="320"/>
      <c r="Y90" s="320"/>
      <c r="Z90" s="462"/>
      <c r="AA90" s="57"/>
      <c r="AB90" s="409" t="s">
        <v>48</v>
      </c>
      <c r="AC90" s="320"/>
      <c r="AD90" s="320"/>
      <c r="AE90" s="320"/>
      <c r="AF90" s="320"/>
      <c r="AG90" s="321"/>
      <c r="AH90" s="319" t="s">
        <v>48</v>
      </c>
      <c r="AI90" s="320"/>
      <c r="AJ90" s="320"/>
      <c r="AK90" s="320"/>
      <c r="AL90" s="320"/>
      <c r="AM90" s="462"/>
      <c r="AN90" s="57"/>
      <c r="AO90" s="409" t="s">
        <v>48</v>
      </c>
      <c r="AP90" s="320"/>
      <c r="AQ90" s="320"/>
      <c r="AR90" s="320"/>
      <c r="AS90" s="320"/>
      <c r="AT90" s="321"/>
      <c r="AU90" s="319" t="s">
        <v>48</v>
      </c>
      <c r="AV90" s="320"/>
      <c r="AW90" s="320"/>
      <c r="AX90" s="320"/>
      <c r="AY90" s="320"/>
      <c r="AZ90" s="462"/>
      <c r="BA90" s="57"/>
      <c r="BB90" s="409" t="s">
        <v>48</v>
      </c>
      <c r="BC90" s="320"/>
      <c r="BD90" s="320"/>
      <c r="BE90" s="320"/>
      <c r="BF90" s="320"/>
      <c r="BG90" s="321"/>
      <c r="BH90" s="86" t="s">
        <v>48</v>
      </c>
      <c r="BI90" s="84"/>
      <c r="BJ90" s="84"/>
      <c r="BK90" s="84"/>
      <c r="BL90" s="84"/>
      <c r="BM90" s="87"/>
    </row>
    <row r="91" spans="1:65" ht="13.5" customHeight="1" x14ac:dyDescent="0.2">
      <c r="A91" s="459" t="s">
        <v>49</v>
      </c>
      <c r="B91" s="394">
        <v>1</v>
      </c>
      <c r="C91" s="88"/>
      <c r="D91" s="327"/>
      <c r="E91" s="328"/>
      <c r="F91" s="439" t="s">
        <v>50</v>
      </c>
      <c r="G91" s="439" t="s">
        <v>51</v>
      </c>
      <c r="H91" s="395">
        <v>1</v>
      </c>
      <c r="I91" s="88"/>
      <c r="J91" s="327"/>
      <c r="K91" s="328"/>
      <c r="L91" s="439" t="s">
        <v>50</v>
      </c>
      <c r="M91" s="440" t="s">
        <v>51</v>
      </c>
      <c r="N91" s="57"/>
      <c r="O91" s="394">
        <v>1</v>
      </c>
      <c r="P91" s="88"/>
      <c r="Q91" s="327"/>
      <c r="R91" s="328"/>
      <c r="S91" s="439" t="s">
        <v>50</v>
      </c>
      <c r="T91" s="439" t="s">
        <v>51</v>
      </c>
      <c r="U91" s="395">
        <v>1</v>
      </c>
      <c r="V91" s="88"/>
      <c r="W91" s="327"/>
      <c r="X91" s="328"/>
      <c r="Y91" s="439" t="s">
        <v>50</v>
      </c>
      <c r="Z91" s="440" t="s">
        <v>51</v>
      </c>
      <c r="AA91" s="57"/>
      <c r="AB91" s="394">
        <v>1</v>
      </c>
      <c r="AC91" s="88"/>
      <c r="AD91" s="327"/>
      <c r="AE91" s="328"/>
      <c r="AF91" s="439" t="s">
        <v>50</v>
      </c>
      <c r="AG91" s="439" t="s">
        <v>51</v>
      </c>
      <c r="AH91" s="395">
        <v>1</v>
      </c>
      <c r="AI91" s="88"/>
      <c r="AJ91" s="327"/>
      <c r="AK91" s="328"/>
      <c r="AL91" s="439" t="s">
        <v>50</v>
      </c>
      <c r="AM91" s="440" t="s">
        <v>51</v>
      </c>
      <c r="AN91" s="57"/>
      <c r="AO91" s="394">
        <v>1</v>
      </c>
      <c r="AP91" s="88"/>
      <c r="AQ91" s="327"/>
      <c r="AR91" s="328"/>
      <c r="AS91" s="439" t="s">
        <v>50</v>
      </c>
      <c r="AT91" s="439" t="s">
        <v>51</v>
      </c>
      <c r="AU91" s="395">
        <v>1</v>
      </c>
      <c r="AV91" s="88"/>
      <c r="AW91" s="327"/>
      <c r="AX91" s="328"/>
      <c r="AY91" s="439" t="s">
        <v>50</v>
      </c>
      <c r="AZ91" s="440" t="s">
        <v>51</v>
      </c>
      <c r="BA91" s="57"/>
      <c r="BB91" s="394">
        <v>1</v>
      </c>
      <c r="BC91" s="88"/>
      <c r="BD91" s="327"/>
      <c r="BE91" s="328"/>
      <c r="BF91" s="439" t="s">
        <v>50</v>
      </c>
      <c r="BG91" s="439" t="s">
        <v>51</v>
      </c>
      <c r="BH91" s="395">
        <v>1</v>
      </c>
      <c r="BI91" s="88"/>
      <c r="BJ91" s="327"/>
      <c r="BK91" s="328"/>
      <c r="BL91" s="439" t="s">
        <v>50</v>
      </c>
      <c r="BM91" s="440" t="s">
        <v>51</v>
      </c>
    </row>
    <row r="92" spans="1:65" ht="13.5" customHeight="1" x14ac:dyDescent="0.2">
      <c r="A92" s="460"/>
      <c r="B92" s="394"/>
      <c r="C92" s="88"/>
      <c r="D92" s="327"/>
      <c r="E92" s="328"/>
      <c r="F92" s="439"/>
      <c r="G92" s="439"/>
      <c r="H92" s="395"/>
      <c r="I92" s="88"/>
      <c r="J92" s="327"/>
      <c r="K92" s="328"/>
      <c r="L92" s="439"/>
      <c r="M92" s="440"/>
      <c r="N92" s="57"/>
      <c r="O92" s="394"/>
      <c r="P92" s="88"/>
      <c r="Q92" s="327"/>
      <c r="R92" s="328"/>
      <c r="S92" s="439"/>
      <c r="T92" s="439"/>
      <c r="U92" s="395"/>
      <c r="V92" s="88"/>
      <c r="W92" s="327"/>
      <c r="X92" s="328"/>
      <c r="Y92" s="439"/>
      <c r="Z92" s="440"/>
      <c r="AA92" s="57"/>
      <c r="AB92" s="394"/>
      <c r="AC92" s="88"/>
      <c r="AD92" s="327"/>
      <c r="AE92" s="328"/>
      <c r="AF92" s="439"/>
      <c r="AG92" s="439"/>
      <c r="AH92" s="395"/>
      <c r="AI92" s="88"/>
      <c r="AJ92" s="327"/>
      <c r="AK92" s="328"/>
      <c r="AL92" s="439"/>
      <c r="AM92" s="440"/>
      <c r="AN92" s="57"/>
      <c r="AO92" s="394"/>
      <c r="AP92" s="88"/>
      <c r="AQ92" s="327"/>
      <c r="AR92" s="328"/>
      <c r="AS92" s="439"/>
      <c r="AT92" s="439"/>
      <c r="AU92" s="395"/>
      <c r="AV92" s="88"/>
      <c r="AW92" s="327"/>
      <c r="AX92" s="328"/>
      <c r="AY92" s="439"/>
      <c r="AZ92" s="440"/>
      <c r="BA92" s="57"/>
      <c r="BB92" s="394"/>
      <c r="BC92" s="88"/>
      <c r="BD92" s="327"/>
      <c r="BE92" s="328"/>
      <c r="BF92" s="439"/>
      <c r="BG92" s="439"/>
      <c r="BH92" s="395"/>
      <c r="BI92" s="88"/>
      <c r="BJ92" s="327"/>
      <c r="BK92" s="328"/>
      <c r="BL92" s="439"/>
      <c r="BM92" s="440"/>
    </row>
    <row r="93" spans="1:65" ht="13.5" customHeight="1" x14ac:dyDescent="0.2">
      <c r="A93" s="460"/>
      <c r="B93" s="394">
        <v>2</v>
      </c>
      <c r="C93" s="88"/>
      <c r="D93" s="327"/>
      <c r="E93" s="328"/>
      <c r="F93" s="439"/>
      <c r="G93" s="439"/>
      <c r="H93" s="395">
        <v>2</v>
      </c>
      <c r="I93" s="88"/>
      <c r="J93" s="327"/>
      <c r="K93" s="328"/>
      <c r="L93" s="439"/>
      <c r="M93" s="440"/>
      <c r="N93" s="57"/>
      <c r="O93" s="394">
        <v>2</v>
      </c>
      <c r="P93" s="88"/>
      <c r="Q93" s="327"/>
      <c r="R93" s="328"/>
      <c r="S93" s="439"/>
      <c r="T93" s="439"/>
      <c r="U93" s="395">
        <v>2</v>
      </c>
      <c r="V93" s="88"/>
      <c r="W93" s="327"/>
      <c r="X93" s="328"/>
      <c r="Y93" s="439"/>
      <c r="Z93" s="440"/>
      <c r="AA93" s="57"/>
      <c r="AB93" s="394">
        <v>2</v>
      </c>
      <c r="AC93" s="88"/>
      <c r="AD93" s="327"/>
      <c r="AE93" s="328"/>
      <c r="AF93" s="439"/>
      <c r="AG93" s="439"/>
      <c r="AH93" s="395">
        <v>2</v>
      </c>
      <c r="AI93" s="88"/>
      <c r="AJ93" s="327"/>
      <c r="AK93" s="328"/>
      <c r="AL93" s="439"/>
      <c r="AM93" s="440"/>
      <c r="AN93" s="57"/>
      <c r="AO93" s="394">
        <v>2</v>
      </c>
      <c r="AP93" s="88"/>
      <c r="AQ93" s="327"/>
      <c r="AR93" s="328"/>
      <c r="AS93" s="439"/>
      <c r="AT93" s="439"/>
      <c r="AU93" s="395">
        <v>2</v>
      </c>
      <c r="AV93" s="88"/>
      <c r="AW93" s="327"/>
      <c r="AX93" s="328"/>
      <c r="AY93" s="439"/>
      <c r="AZ93" s="440"/>
      <c r="BA93" s="57"/>
      <c r="BB93" s="394">
        <v>2</v>
      </c>
      <c r="BC93" s="88"/>
      <c r="BD93" s="327"/>
      <c r="BE93" s="328"/>
      <c r="BF93" s="439"/>
      <c r="BG93" s="439"/>
      <c r="BH93" s="395">
        <v>2</v>
      </c>
      <c r="BI93" s="88"/>
      <c r="BJ93" s="327"/>
      <c r="BK93" s="328"/>
      <c r="BL93" s="439"/>
      <c r="BM93" s="440"/>
    </row>
    <row r="94" spans="1:65" ht="13.5" customHeight="1" x14ac:dyDescent="0.2">
      <c r="A94" s="460"/>
      <c r="B94" s="394"/>
      <c r="C94" s="88"/>
      <c r="D94" s="327"/>
      <c r="E94" s="328"/>
      <c r="F94" s="439"/>
      <c r="G94" s="439"/>
      <c r="H94" s="395"/>
      <c r="I94" s="88"/>
      <c r="J94" s="327"/>
      <c r="K94" s="328"/>
      <c r="L94" s="439"/>
      <c r="M94" s="440"/>
      <c r="N94" s="57"/>
      <c r="O94" s="394"/>
      <c r="P94" s="88"/>
      <c r="Q94" s="327"/>
      <c r="R94" s="328"/>
      <c r="S94" s="439"/>
      <c r="T94" s="439"/>
      <c r="U94" s="395"/>
      <c r="V94" s="88"/>
      <c r="W94" s="327"/>
      <c r="X94" s="328"/>
      <c r="Y94" s="439"/>
      <c r="Z94" s="440"/>
      <c r="AA94" s="57"/>
      <c r="AB94" s="394"/>
      <c r="AC94" s="88"/>
      <c r="AD94" s="327"/>
      <c r="AE94" s="328"/>
      <c r="AF94" s="439"/>
      <c r="AG94" s="439"/>
      <c r="AH94" s="395"/>
      <c r="AI94" s="88"/>
      <c r="AJ94" s="327"/>
      <c r="AK94" s="328"/>
      <c r="AL94" s="439"/>
      <c r="AM94" s="440"/>
      <c r="AN94" s="57"/>
      <c r="AO94" s="394"/>
      <c r="AP94" s="88"/>
      <c r="AQ94" s="327"/>
      <c r="AR94" s="328"/>
      <c r="AS94" s="439"/>
      <c r="AT94" s="439"/>
      <c r="AU94" s="395"/>
      <c r="AV94" s="88"/>
      <c r="AW94" s="327"/>
      <c r="AX94" s="328"/>
      <c r="AY94" s="439"/>
      <c r="AZ94" s="440"/>
      <c r="BA94" s="57"/>
      <c r="BB94" s="394"/>
      <c r="BC94" s="88"/>
      <c r="BD94" s="327"/>
      <c r="BE94" s="328"/>
      <c r="BF94" s="439"/>
      <c r="BG94" s="439"/>
      <c r="BH94" s="395"/>
      <c r="BI94" s="88"/>
      <c r="BJ94" s="327"/>
      <c r="BK94" s="328"/>
      <c r="BL94" s="439"/>
      <c r="BM94" s="440"/>
    </row>
    <row r="95" spans="1:65" ht="13.5" customHeight="1" x14ac:dyDescent="0.2">
      <c r="A95" s="460"/>
      <c r="B95" s="394">
        <v>3</v>
      </c>
      <c r="C95" s="88"/>
      <c r="D95" s="327"/>
      <c r="E95" s="328"/>
      <c r="F95" s="439"/>
      <c r="G95" s="439"/>
      <c r="H95" s="395">
        <v>3</v>
      </c>
      <c r="I95" s="88"/>
      <c r="J95" s="327"/>
      <c r="K95" s="328"/>
      <c r="L95" s="439"/>
      <c r="M95" s="440"/>
      <c r="N95" s="57"/>
      <c r="O95" s="394">
        <v>3</v>
      </c>
      <c r="P95" s="88"/>
      <c r="Q95" s="327"/>
      <c r="R95" s="328"/>
      <c r="S95" s="439"/>
      <c r="T95" s="439"/>
      <c r="U95" s="395">
        <v>3</v>
      </c>
      <c r="V95" s="88"/>
      <c r="W95" s="327"/>
      <c r="X95" s="328"/>
      <c r="Y95" s="439"/>
      <c r="Z95" s="440"/>
      <c r="AA95" s="57"/>
      <c r="AB95" s="394">
        <v>3</v>
      </c>
      <c r="AC95" s="88"/>
      <c r="AD95" s="327"/>
      <c r="AE95" s="328"/>
      <c r="AF95" s="439"/>
      <c r="AG95" s="439"/>
      <c r="AH95" s="395">
        <v>3</v>
      </c>
      <c r="AI95" s="88"/>
      <c r="AJ95" s="327"/>
      <c r="AK95" s="328"/>
      <c r="AL95" s="439"/>
      <c r="AM95" s="440"/>
      <c r="AN95" s="57"/>
      <c r="AO95" s="394">
        <v>3</v>
      </c>
      <c r="AP95" s="88"/>
      <c r="AQ95" s="327"/>
      <c r="AR95" s="328"/>
      <c r="AS95" s="439"/>
      <c r="AT95" s="439"/>
      <c r="AU95" s="395">
        <v>3</v>
      </c>
      <c r="AV95" s="88"/>
      <c r="AW95" s="327"/>
      <c r="AX95" s="328"/>
      <c r="AY95" s="439"/>
      <c r="AZ95" s="440"/>
      <c r="BA95" s="57"/>
      <c r="BB95" s="394">
        <v>3</v>
      </c>
      <c r="BC95" s="88"/>
      <c r="BD95" s="327"/>
      <c r="BE95" s="328"/>
      <c r="BF95" s="439"/>
      <c r="BG95" s="439"/>
      <c r="BH95" s="395">
        <v>3</v>
      </c>
      <c r="BI95" s="88"/>
      <c r="BJ95" s="327"/>
      <c r="BK95" s="328"/>
      <c r="BL95" s="439"/>
      <c r="BM95" s="440"/>
    </row>
    <row r="96" spans="1:65" ht="13.5" customHeight="1" x14ac:dyDescent="0.2">
      <c r="A96" s="460"/>
      <c r="B96" s="394"/>
      <c r="C96" s="88"/>
      <c r="D96" s="327"/>
      <c r="E96" s="328"/>
      <c r="F96" s="439"/>
      <c r="G96" s="439"/>
      <c r="H96" s="395"/>
      <c r="I96" s="88"/>
      <c r="J96" s="327"/>
      <c r="K96" s="328"/>
      <c r="L96" s="439"/>
      <c r="M96" s="440"/>
      <c r="N96" s="57"/>
      <c r="O96" s="394"/>
      <c r="P96" s="88"/>
      <c r="Q96" s="327"/>
      <c r="R96" s="328"/>
      <c r="S96" s="439"/>
      <c r="T96" s="439"/>
      <c r="U96" s="395"/>
      <c r="V96" s="88"/>
      <c r="W96" s="327"/>
      <c r="X96" s="328"/>
      <c r="Y96" s="439"/>
      <c r="Z96" s="440"/>
      <c r="AA96" s="57"/>
      <c r="AB96" s="394"/>
      <c r="AC96" s="88"/>
      <c r="AD96" s="327"/>
      <c r="AE96" s="328"/>
      <c r="AF96" s="439"/>
      <c r="AG96" s="439"/>
      <c r="AH96" s="395"/>
      <c r="AI96" s="88"/>
      <c r="AJ96" s="327"/>
      <c r="AK96" s="328"/>
      <c r="AL96" s="439"/>
      <c r="AM96" s="440"/>
      <c r="AN96" s="57"/>
      <c r="AO96" s="394"/>
      <c r="AP96" s="88"/>
      <c r="AQ96" s="327"/>
      <c r="AR96" s="328"/>
      <c r="AS96" s="439"/>
      <c r="AT96" s="439"/>
      <c r="AU96" s="395"/>
      <c r="AV96" s="88"/>
      <c r="AW96" s="327"/>
      <c r="AX96" s="328"/>
      <c r="AY96" s="439"/>
      <c r="AZ96" s="440"/>
      <c r="BA96" s="57"/>
      <c r="BB96" s="394"/>
      <c r="BC96" s="88"/>
      <c r="BD96" s="327"/>
      <c r="BE96" s="328"/>
      <c r="BF96" s="439"/>
      <c r="BG96" s="439"/>
      <c r="BH96" s="395"/>
      <c r="BI96" s="88"/>
      <c r="BJ96" s="327"/>
      <c r="BK96" s="328"/>
      <c r="BL96" s="439"/>
      <c r="BM96" s="440"/>
    </row>
    <row r="97" spans="1:65" ht="13.5" customHeight="1" x14ac:dyDescent="0.2">
      <c r="A97" s="460"/>
      <c r="B97" s="394">
        <v>4</v>
      </c>
      <c r="C97" s="88"/>
      <c r="D97" s="327"/>
      <c r="E97" s="328"/>
      <c r="F97" s="439"/>
      <c r="G97" s="439"/>
      <c r="H97" s="395">
        <v>4</v>
      </c>
      <c r="I97" s="88"/>
      <c r="J97" s="327"/>
      <c r="K97" s="328"/>
      <c r="L97" s="439"/>
      <c r="M97" s="440"/>
      <c r="N97" s="57"/>
      <c r="O97" s="394">
        <v>4</v>
      </c>
      <c r="P97" s="88"/>
      <c r="Q97" s="327"/>
      <c r="R97" s="328"/>
      <c r="S97" s="439"/>
      <c r="T97" s="439"/>
      <c r="U97" s="395">
        <v>4</v>
      </c>
      <c r="V97" s="88"/>
      <c r="W97" s="327"/>
      <c r="X97" s="328"/>
      <c r="Y97" s="439"/>
      <c r="Z97" s="440"/>
      <c r="AA97" s="57"/>
      <c r="AB97" s="394">
        <v>4</v>
      </c>
      <c r="AC97" s="88"/>
      <c r="AD97" s="327"/>
      <c r="AE97" s="328"/>
      <c r="AF97" s="439"/>
      <c r="AG97" s="439"/>
      <c r="AH97" s="395">
        <v>4</v>
      </c>
      <c r="AI97" s="88"/>
      <c r="AJ97" s="327"/>
      <c r="AK97" s="328"/>
      <c r="AL97" s="439"/>
      <c r="AM97" s="440"/>
      <c r="AN97" s="57"/>
      <c r="AO97" s="394">
        <v>4</v>
      </c>
      <c r="AP97" s="88"/>
      <c r="AQ97" s="327"/>
      <c r="AR97" s="328"/>
      <c r="AS97" s="439"/>
      <c r="AT97" s="439"/>
      <c r="AU97" s="395">
        <v>4</v>
      </c>
      <c r="AV97" s="88"/>
      <c r="AW97" s="327"/>
      <c r="AX97" s="328"/>
      <c r="AY97" s="439"/>
      <c r="AZ97" s="440"/>
      <c r="BA97" s="57"/>
      <c r="BB97" s="394">
        <v>4</v>
      </c>
      <c r="BC97" s="88"/>
      <c r="BD97" s="327"/>
      <c r="BE97" s="328"/>
      <c r="BF97" s="439"/>
      <c r="BG97" s="439"/>
      <c r="BH97" s="395">
        <v>4</v>
      </c>
      <c r="BI97" s="88"/>
      <c r="BJ97" s="327"/>
      <c r="BK97" s="328"/>
      <c r="BL97" s="439"/>
      <c r="BM97" s="440"/>
    </row>
    <row r="98" spans="1:65" ht="13.5" customHeight="1" x14ac:dyDescent="0.2">
      <c r="A98" s="460"/>
      <c r="B98" s="394"/>
      <c r="C98" s="88"/>
      <c r="D98" s="327"/>
      <c r="E98" s="328"/>
      <c r="F98" s="439"/>
      <c r="G98" s="439"/>
      <c r="H98" s="395"/>
      <c r="I98" s="88"/>
      <c r="J98" s="327"/>
      <c r="K98" s="328"/>
      <c r="L98" s="439"/>
      <c r="M98" s="440"/>
      <c r="N98" s="57"/>
      <c r="O98" s="394"/>
      <c r="P98" s="88"/>
      <c r="Q98" s="327"/>
      <c r="R98" s="328"/>
      <c r="S98" s="439"/>
      <c r="T98" s="439"/>
      <c r="U98" s="395"/>
      <c r="V98" s="88"/>
      <c r="W98" s="327"/>
      <c r="X98" s="328"/>
      <c r="Y98" s="439"/>
      <c r="Z98" s="440"/>
      <c r="AA98" s="57"/>
      <c r="AB98" s="394"/>
      <c r="AC98" s="88"/>
      <c r="AD98" s="327"/>
      <c r="AE98" s="328"/>
      <c r="AF98" s="439"/>
      <c r="AG98" s="439"/>
      <c r="AH98" s="395"/>
      <c r="AI98" s="88"/>
      <c r="AJ98" s="327"/>
      <c r="AK98" s="328"/>
      <c r="AL98" s="439"/>
      <c r="AM98" s="440"/>
      <c r="AN98" s="57"/>
      <c r="AO98" s="394"/>
      <c r="AP98" s="88"/>
      <c r="AQ98" s="327"/>
      <c r="AR98" s="328"/>
      <c r="AS98" s="439"/>
      <c r="AT98" s="439"/>
      <c r="AU98" s="395"/>
      <c r="AV98" s="88"/>
      <c r="AW98" s="327"/>
      <c r="AX98" s="328"/>
      <c r="AY98" s="439"/>
      <c r="AZ98" s="440"/>
      <c r="BA98" s="57"/>
      <c r="BB98" s="394"/>
      <c r="BC98" s="88"/>
      <c r="BD98" s="327"/>
      <c r="BE98" s="328"/>
      <c r="BF98" s="439"/>
      <c r="BG98" s="439"/>
      <c r="BH98" s="395"/>
      <c r="BI98" s="88"/>
      <c r="BJ98" s="327"/>
      <c r="BK98" s="328"/>
      <c r="BL98" s="439"/>
      <c r="BM98" s="440"/>
    </row>
    <row r="99" spans="1:65" ht="13.5" customHeight="1" x14ac:dyDescent="0.2">
      <c r="A99" s="460"/>
      <c r="B99" s="394">
        <v>5</v>
      </c>
      <c r="C99" s="88"/>
      <c r="D99" s="327"/>
      <c r="E99" s="328"/>
      <c r="F99" s="439"/>
      <c r="G99" s="439"/>
      <c r="H99" s="395">
        <v>5</v>
      </c>
      <c r="I99" s="88"/>
      <c r="J99" s="327"/>
      <c r="K99" s="328"/>
      <c r="L99" s="439"/>
      <c r="M99" s="440"/>
      <c r="N99" s="57"/>
      <c r="O99" s="394">
        <v>5</v>
      </c>
      <c r="P99" s="88"/>
      <c r="Q99" s="327"/>
      <c r="R99" s="328"/>
      <c r="S99" s="439"/>
      <c r="T99" s="439"/>
      <c r="U99" s="395">
        <v>5</v>
      </c>
      <c r="V99" s="88"/>
      <c r="W99" s="327"/>
      <c r="X99" s="328"/>
      <c r="Y99" s="439"/>
      <c r="Z99" s="440"/>
      <c r="AA99" s="57"/>
      <c r="AB99" s="394">
        <v>5</v>
      </c>
      <c r="AC99" s="88"/>
      <c r="AD99" s="327"/>
      <c r="AE99" s="328"/>
      <c r="AF99" s="439"/>
      <c r="AG99" s="439"/>
      <c r="AH99" s="395">
        <v>5</v>
      </c>
      <c r="AI99" s="88"/>
      <c r="AJ99" s="327"/>
      <c r="AK99" s="328"/>
      <c r="AL99" s="439"/>
      <c r="AM99" s="440"/>
      <c r="AN99" s="57"/>
      <c r="AO99" s="394">
        <v>5</v>
      </c>
      <c r="AP99" s="88"/>
      <c r="AQ99" s="327"/>
      <c r="AR99" s="328"/>
      <c r="AS99" s="439"/>
      <c r="AT99" s="439"/>
      <c r="AU99" s="395">
        <v>5</v>
      </c>
      <c r="AV99" s="88"/>
      <c r="AW99" s="327"/>
      <c r="AX99" s="328"/>
      <c r="AY99" s="439"/>
      <c r="AZ99" s="440"/>
      <c r="BA99" s="57"/>
      <c r="BB99" s="394">
        <v>5</v>
      </c>
      <c r="BC99" s="88"/>
      <c r="BD99" s="327"/>
      <c r="BE99" s="328"/>
      <c r="BF99" s="439"/>
      <c r="BG99" s="439"/>
      <c r="BH99" s="395">
        <v>5</v>
      </c>
      <c r="BI99" s="88"/>
      <c r="BJ99" s="327"/>
      <c r="BK99" s="328"/>
      <c r="BL99" s="439"/>
      <c r="BM99" s="440"/>
    </row>
    <row r="100" spans="1:65" ht="13.5" customHeight="1" x14ac:dyDescent="0.2">
      <c r="A100" s="460"/>
      <c r="B100" s="394"/>
      <c r="C100" s="88"/>
      <c r="D100" s="327"/>
      <c r="E100" s="328"/>
      <c r="F100" s="439"/>
      <c r="G100" s="439"/>
      <c r="H100" s="395"/>
      <c r="I100" s="88"/>
      <c r="J100" s="327"/>
      <c r="K100" s="328"/>
      <c r="L100" s="439"/>
      <c r="M100" s="440"/>
      <c r="N100" s="57"/>
      <c r="O100" s="394"/>
      <c r="P100" s="88"/>
      <c r="Q100" s="327"/>
      <c r="R100" s="328"/>
      <c r="S100" s="439"/>
      <c r="T100" s="439"/>
      <c r="U100" s="395"/>
      <c r="V100" s="88"/>
      <c r="W100" s="327"/>
      <c r="X100" s="328"/>
      <c r="Y100" s="439"/>
      <c r="Z100" s="440"/>
      <c r="AA100" s="57"/>
      <c r="AB100" s="394"/>
      <c r="AC100" s="88"/>
      <c r="AD100" s="327"/>
      <c r="AE100" s="328"/>
      <c r="AF100" s="439"/>
      <c r="AG100" s="439"/>
      <c r="AH100" s="395"/>
      <c r="AI100" s="88"/>
      <c r="AJ100" s="327"/>
      <c r="AK100" s="328"/>
      <c r="AL100" s="439"/>
      <c r="AM100" s="440"/>
      <c r="AN100" s="57"/>
      <c r="AO100" s="394"/>
      <c r="AP100" s="88"/>
      <c r="AQ100" s="327"/>
      <c r="AR100" s="328"/>
      <c r="AS100" s="439"/>
      <c r="AT100" s="439"/>
      <c r="AU100" s="395"/>
      <c r="AV100" s="88"/>
      <c r="AW100" s="327"/>
      <c r="AX100" s="328"/>
      <c r="AY100" s="439"/>
      <c r="AZ100" s="440"/>
      <c r="BA100" s="57"/>
      <c r="BB100" s="394"/>
      <c r="BC100" s="88"/>
      <c r="BD100" s="327"/>
      <c r="BE100" s="328"/>
      <c r="BF100" s="439"/>
      <c r="BG100" s="439"/>
      <c r="BH100" s="395"/>
      <c r="BI100" s="88"/>
      <c r="BJ100" s="327"/>
      <c r="BK100" s="328"/>
      <c r="BL100" s="439"/>
      <c r="BM100" s="440"/>
    </row>
    <row r="101" spans="1:65" ht="13.5" customHeight="1" x14ac:dyDescent="0.2">
      <c r="A101" s="460"/>
      <c r="B101" s="394">
        <v>6</v>
      </c>
      <c r="C101" s="88"/>
      <c r="D101" s="327"/>
      <c r="E101" s="328"/>
      <c r="F101" s="439"/>
      <c r="G101" s="439"/>
      <c r="H101" s="395">
        <v>6</v>
      </c>
      <c r="I101" s="88"/>
      <c r="J101" s="327"/>
      <c r="K101" s="328"/>
      <c r="L101" s="439"/>
      <c r="M101" s="440"/>
      <c r="N101" s="57"/>
      <c r="O101" s="394">
        <v>6</v>
      </c>
      <c r="P101" s="88"/>
      <c r="Q101" s="327"/>
      <c r="R101" s="328"/>
      <c r="S101" s="439"/>
      <c r="T101" s="439"/>
      <c r="U101" s="395">
        <v>6</v>
      </c>
      <c r="V101" s="88"/>
      <c r="W101" s="327"/>
      <c r="X101" s="328"/>
      <c r="Y101" s="439"/>
      <c r="Z101" s="440"/>
      <c r="AA101" s="57"/>
      <c r="AB101" s="394">
        <v>6</v>
      </c>
      <c r="AC101" s="88"/>
      <c r="AD101" s="327"/>
      <c r="AE101" s="328"/>
      <c r="AF101" s="439"/>
      <c r="AG101" s="439"/>
      <c r="AH101" s="395">
        <v>6</v>
      </c>
      <c r="AI101" s="88"/>
      <c r="AJ101" s="327"/>
      <c r="AK101" s="328"/>
      <c r="AL101" s="439"/>
      <c r="AM101" s="440"/>
      <c r="AN101" s="57"/>
      <c r="AO101" s="394">
        <v>6</v>
      </c>
      <c r="AP101" s="88"/>
      <c r="AQ101" s="327"/>
      <c r="AR101" s="328"/>
      <c r="AS101" s="439"/>
      <c r="AT101" s="439"/>
      <c r="AU101" s="395">
        <v>6</v>
      </c>
      <c r="AV101" s="88"/>
      <c r="AW101" s="327"/>
      <c r="AX101" s="328"/>
      <c r="AY101" s="439"/>
      <c r="AZ101" s="440"/>
      <c r="BA101" s="57"/>
      <c r="BB101" s="394">
        <v>6</v>
      </c>
      <c r="BC101" s="88"/>
      <c r="BD101" s="327"/>
      <c r="BE101" s="328"/>
      <c r="BF101" s="439"/>
      <c r="BG101" s="439"/>
      <c r="BH101" s="395">
        <v>6</v>
      </c>
      <c r="BI101" s="88"/>
      <c r="BJ101" s="327"/>
      <c r="BK101" s="328"/>
      <c r="BL101" s="439"/>
      <c r="BM101" s="440"/>
    </row>
    <row r="102" spans="1:65" ht="10.5" customHeight="1" thickBot="1" x14ac:dyDescent="0.25">
      <c r="A102" s="461"/>
      <c r="B102" s="394"/>
      <c r="C102" s="88"/>
      <c r="D102" s="327"/>
      <c r="E102" s="328"/>
      <c r="F102" s="439"/>
      <c r="G102" s="439"/>
      <c r="H102" s="395"/>
      <c r="I102" s="88"/>
      <c r="J102" s="327"/>
      <c r="K102" s="328"/>
      <c r="L102" s="439"/>
      <c r="M102" s="440"/>
      <c r="N102" s="57"/>
      <c r="O102" s="394"/>
      <c r="P102" s="88"/>
      <c r="Q102" s="327"/>
      <c r="R102" s="328"/>
      <c r="S102" s="439"/>
      <c r="T102" s="439"/>
      <c r="U102" s="395"/>
      <c r="V102" s="88"/>
      <c r="W102" s="327"/>
      <c r="X102" s="328"/>
      <c r="Y102" s="439"/>
      <c r="Z102" s="440"/>
      <c r="AA102" s="57"/>
      <c r="AB102" s="394"/>
      <c r="AC102" s="88"/>
      <c r="AD102" s="327"/>
      <c r="AE102" s="328"/>
      <c r="AF102" s="439"/>
      <c r="AG102" s="439"/>
      <c r="AH102" s="395"/>
      <c r="AI102" s="88"/>
      <c r="AJ102" s="327"/>
      <c r="AK102" s="328"/>
      <c r="AL102" s="439"/>
      <c r="AM102" s="440"/>
      <c r="AN102" s="57"/>
      <c r="AO102" s="394"/>
      <c r="AP102" s="88"/>
      <c r="AQ102" s="327"/>
      <c r="AR102" s="328"/>
      <c r="AS102" s="439"/>
      <c r="AT102" s="439"/>
      <c r="AU102" s="395"/>
      <c r="AV102" s="88"/>
      <c r="AW102" s="327"/>
      <c r="AX102" s="328"/>
      <c r="AY102" s="439"/>
      <c r="AZ102" s="440"/>
      <c r="BA102" s="57"/>
      <c r="BB102" s="394"/>
      <c r="BC102" s="88"/>
      <c r="BD102" s="327"/>
      <c r="BE102" s="328"/>
      <c r="BF102" s="439"/>
      <c r="BG102" s="439"/>
      <c r="BH102" s="395"/>
      <c r="BI102" s="88"/>
      <c r="BJ102" s="327"/>
      <c r="BK102" s="328"/>
      <c r="BL102" s="439"/>
      <c r="BM102" s="440"/>
    </row>
    <row r="103" spans="1:65" ht="15" customHeight="1" thickBot="1" x14ac:dyDescent="0.25">
      <c r="A103" s="139"/>
      <c r="B103" s="438" t="s">
        <v>52</v>
      </c>
      <c r="C103" s="437"/>
      <c r="D103" s="436" t="s">
        <v>53</v>
      </c>
      <c r="E103" s="437"/>
      <c r="F103" s="322"/>
      <c r="G103" s="381"/>
      <c r="H103" s="436" t="s">
        <v>52</v>
      </c>
      <c r="I103" s="437"/>
      <c r="J103" s="436" t="s">
        <v>53</v>
      </c>
      <c r="K103" s="437"/>
      <c r="L103" s="322"/>
      <c r="M103" s="323"/>
      <c r="N103" s="57"/>
      <c r="O103" s="438" t="s">
        <v>52</v>
      </c>
      <c r="P103" s="437"/>
      <c r="Q103" s="436" t="s">
        <v>53</v>
      </c>
      <c r="R103" s="437"/>
      <c r="S103" s="322"/>
      <c r="T103" s="381"/>
      <c r="U103" s="326" t="s">
        <v>52</v>
      </c>
      <c r="V103" s="325"/>
      <c r="W103" s="326" t="s">
        <v>53</v>
      </c>
      <c r="X103" s="325"/>
      <c r="Y103" s="322"/>
      <c r="Z103" s="323"/>
      <c r="AA103" s="57"/>
      <c r="AB103" s="324" t="s">
        <v>52</v>
      </c>
      <c r="AC103" s="325"/>
      <c r="AD103" s="326" t="s">
        <v>53</v>
      </c>
      <c r="AE103" s="325"/>
      <c r="AF103" s="322"/>
      <c r="AG103" s="381"/>
      <c r="AH103" s="326" t="s">
        <v>52</v>
      </c>
      <c r="AI103" s="325"/>
      <c r="AJ103" s="326" t="s">
        <v>53</v>
      </c>
      <c r="AK103" s="325"/>
      <c r="AL103" s="322"/>
      <c r="AM103" s="323"/>
      <c r="AN103" s="57"/>
      <c r="AO103" s="324" t="s">
        <v>52</v>
      </c>
      <c r="AP103" s="325"/>
      <c r="AQ103" s="326" t="s">
        <v>53</v>
      </c>
      <c r="AR103" s="325"/>
      <c r="AS103" s="322"/>
      <c r="AT103" s="381"/>
      <c r="AU103" s="326" t="s">
        <v>52</v>
      </c>
      <c r="AV103" s="325"/>
      <c r="AW103" s="326" t="s">
        <v>53</v>
      </c>
      <c r="AX103" s="325"/>
      <c r="AY103" s="322"/>
      <c r="AZ103" s="323"/>
      <c r="BA103" s="57"/>
      <c r="BB103" s="324" t="s">
        <v>52</v>
      </c>
      <c r="BC103" s="325"/>
      <c r="BD103" s="326" t="s">
        <v>53</v>
      </c>
      <c r="BE103" s="325"/>
      <c r="BF103" s="430"/>
      <c r="BG103" s="435"/>
      <c r="BH103" s="326" t="s">
        <v>52</v>
      </c>
      <c r="BI103" s="325"/>
      <c r="BJ103" s="326" t="s">
        <v>53</v>
      </c>
      <c r="BK103" s="325"/>
      <c r="BL103" s="430"/>
      <c r="BM103" s="431"/>
    </row>
    <row r="104" spans="1:65" ht="15" customHeight="1" thickBot="1" x14ac:dyDescent="0.25">
      <c r="A104" s="57"/>
      <c r="B104" s="15"/>
      <c r="C104" s="57"/>
      <c r="D104" s="15"/>
      <c r="E104" s="15"/>
      <c r="F104" s="90"/>
      <c r="G104" s="90"/>
      <c r="H104" s="15"/>
      <c r="I104" s="57"/>
      <c r="J104" s="15"/>
      <c r="K104" s="15"/>
      <c r="L104" s="90"/>
      <c r="M104" s="90"/>
      <c r="N104" s="57"/>
      <c r="O104" s="15"/>
      <c r="P104" s="57"/>
      <c r="Q104" s="15"/>
      <c r="R104" s="15"/>
      <c r="S104" s="90"/>
      <c r="T104" s="90"/>
      <c r="U104" s="15"/>
      <c r="V104" s="57"/>
      <c r="W104" s="15"/>
      <c r="X104" s="15"/>
      <c r="Y104" s="90"/>
      <c r="Z104" s="90"/>
      <c r="AA104" s="57"/>
      <c r="AB104" s="15"/>
      <c r="AC104" s="57"/>
      <c r="AD104" s="15"/>
      <c r="AE104" s="15"/>
      <c r="AF104" s="90"/>
      <c r="AG104" s="90"/>
      <c r="AH104" s="15"/>
      <c r="AI104" s="57"/>
      <c r="AJ104" s="15"/>
      <c r="AK104" s="15"/>
      <c r="AL104" s="90"/>
      <c r="AM104" s="90"/>
      <c r="AN104" s="57"/>
      <c r="AO104" s="15"/>
      <c r="AP104" s="57"/>
      <c r="AQ104" s="15"/>
      <c r="AR104" s="15"/>
      <c r="AS104" s="90"/>
      <c r="AT104" s="90"/>
      <c r="AU104" s="15"/>
      <c r="AV104" s="57"/>
      <c r="AW104" s="15"/>
      <c r="AX104" s="15"/>
      <c r="AY104" s="90"/>
      <c r="AZ104" s="90"/>
      <c r="BA104" s="57"/>
      <c r="BB104" s="15"/>
      <c r="BC104" s="57"/>
      <c r="BD104" s="15"/>
      <c r="BE104" s="15"/>
      <c r="BF104" s="90"/>
      <c r="BG104" s="90"/>
      <c r="BH104" s="15"/>
      <c r="BI104" s="57"/>
      <c r="BJ104" s="15"/>
      <c r="BK104" s="15"/>
      <c r="BL104" s="90"/>
      <c r="BM104" s="90"/>
    </row>
    <row r="105" spans="1:65" ht="15" customHeight="1" thickBot="1" x14ac:dyDescent="0.25">
      <c r="A105" s="57"/>
      <c r="B105" s="374" t="s">
        <v>54</v>
      </c>
      <c r="C105" s="432"/>
      <c r="D105" s="432"/>
      <c r="E105" s="432"/>
      <c r="F105" s="433" t="str">
        <f>O85</f>
        <v>Orion B</v>
      </c>
      <c r="G105" s="433"/>
      <c r="H105" s="433"/>
      <c r="I105" s="433"/>
      <c r="J105" s="433"/>
      <c r="K105" s="434"/>
      <c r="L105" s="375" t="s">
        <v>55</v>
      </c>
      <c r="M105" s="375"/>
      <c r="N105" s="375"/>
      <c r="O105" s="375"/>
      <c r="P105" s="432"/>
      <c r="Q105" s="433" t="str">
        <f>AB85</f>
        <v>Slavia B</v>
      </c>
      <c r="R105" s="433"/>
      <c r="S105" s="433"/>
      <c r="T105" s="433"/>
      <c r="U105" s="433"/>
      <c r="V105" s="434"/>
      <c r="W105" s="317" t="s">
        <v>105</v>
      </c>
      <c r="X105" s="318"/>
      <c r="Y105" s="318"/>
      <c r="Z105" s="57"/>
      <c r="AA105" s="309" t="s">
        <v>106</v>
      </c>
      <c r="AB105" s="310"/>
      <c r="AC105" s="310"/>
      <c r="AD105" s="310"/>
      <c r="AE105" s="310"/>
      <c r="AF105" s="92" t="s">
        <v>65</v>
      </c>
      <c r="AG105" s="93" t="s">
        <v>66</v>
      </c>
      <c r="AH105" s="57"/>
      <c r="AI105" s="94" t="s">
        <v>56</v>
      </c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</row>
    <row r="106" spans="1:65" ht="15" customHeight="1" x14ac:dyDescent="0.2">
      <c r="A106" s="58"/>
      <c r="B106" s="421" t="s">
        <v>57</v>
      </c>
      <c r="C106" s="422"/>
      <c r="D106" s="422"/>
      <c r="E106" s="422"/>
      <c r="F106" s="422"/>
      <c r="G106" s="422"/>
      <c r="H106" s="422"/>
      <c r="I106" s="422"/>
      <c r="J106" s="423" t="s">
        <v>58</v>
      </c>
      <c r="K106" s="424"/>
      <c r="L106" s="414" t="s">
        <v>57</v>
      </c>
      <c r="M106" s="422"/>
      <c r="N106" s="422"/>
      <c r="O106" s="422"/>
      <c r="P106" s="422"/>
      <c r="Q106" s="422"/>
      <c r="R106" s="422"/>
      <c r="S106" s="422"/>
      <c r="T106" s="422"/>
      <c r="U106" s="423" t="s">
        <v>58</v>
      </c>
      <c r="V106" s="424"/>
      <c r="W106" s="97" t="s">
        <v>59</v>
      </c>
      <c r="X106" s="98" t="s">
        <v>107</v>
      </c>
      <c r="Y106" s="425" t="s">
        <v>108</v>
      </c>
      <c r="Z106" s="426"/>
      <c r="AA106" s="98" t="s">
        <v>60</v>
      </c>
      <c r="AB106" s="99" t="s">
        <v>61</v>
      </c>
      <c r="AC106" s="100" t="s">
        <v>62</v>
      </c>
      <c r="AD106" s="427" t="s">
        <v>63</v>
      </c>
      <c r="AE106" s="428"/>
      <c r="AF106" s="428"/>
      <c r="AG106" s="429"/>
      <c r="AH106" s="58"/>
      <c r="AI106" s="376"/>
      <c r="AJ106" s="376"/>
      <c r="AK106" s="376"/>
      <c r="AL106" s="376"/>
      <c r="AM106" s="376"/>
      <c r="AN106" s="376"/>
      <c r="AO106" s="376"/>
      <c r="AP106" s="376"/>
      <c r="AQ106" s="376"/>
      <c r="AR106" s="376"/>
      <c r="AS106" s="376"/>
      <c r="AT106" s="376"/>
      <c r="AU106" s="376"/>
      <c r="AV106" s="376"/>
      <c r="AW106" s="376"/>
      <c r="AX106" s="376"/>
      <c r="AY106" s="376"/>
      <c r="AZ106" s="376"/>
      <c r="BA106" s="376"/>
      <c r="BB106" s="58"/>
      <c r="BC106" s="471" t="s">
        <v>64</v>
      </c>
      <c r="BD106" s="472"/>
      <c r="BE106" s="472"/>
      <c r="BF106" s="472"/>
      <c r="BG106" s="472"/>
      <c r="BH106" s="472"/>
      <c r="BI106" s="472"/>
      <c r="BJ106" s="472"/>
      <c r="BK106" s="472"/>
      <c r="BL106" s="472"/>
      <c r="BM106" s="473"/>
    </row>
    <row r="107" spans="1:65" ht="15" customHeight="1" x14ac:dyDescent="0.2">
      <c r="A107" s="57"/>
      <c r="B107" s="416"/>
      <c r="C107" s="417"/>
      <c r="D107" s="417"/>
      <c r="E107" s="417"/>
      <c r="F107" s="417"/>
      <c r="G107" s="417"/>
      <c r="H107" s="417"/>
      <c r="I107" s="417"/>
      <c r="J107" s="341"/>
      <c r="K107" s="342"/>
      <c r="L107" s="418"/>
      <c r="M107" s="418"/>
      <c r="N107" s="418"/>
      <c r="O107" s="418"/>
      <c r="P107" s="418"/>
      <c r="Q107" s="418"/>
      <c r="R107" s="418"/>
      <c r="S107" s="418"/>
      <c r="T107" s="419"/>
      <c r="U107" s="341"/>
      <c r="V107" s="342"/>
      <c r="W107" s="101"/>
      <c r="X107" s="88"/>
      <c r="Y107" s="327"/>
      <c r="Z107" s="328"/>
      <c r="AA107" s="88"/>
      <c r="AB107" s="88"/>
      <c r="AC107" s="88"/>
      <c r="AD107" s="327"/>
      <c r="AE107" s="403"/>
      <c r="AF107" s="403"/>
      <c r="AG107" s="404"/>
      <c r="AH107" s="57"/>
      <c r="AI107" s="376"/>
      <c r="AJ107" s="376"/>
      <c r="AK107" s="376"/>
      <c r="AL107" s="376"/>
      <c r="AM107" s="376"/>
      <c r="AN107" s="376"/>
      <c r="AO107" s="376"/>
      <c r="AP107" s="376"/>
      <c r="AQ107" s="376"/>
      <c r="AR107" s="376"/>
      <c r="AS107" s="376"/>
      <c r="AT107" s="376"/>
      <c r="AU107" s="376"/>
      <c r="AV107" s="376"/>
      <c r="AW107" s="376"/>
      <c r="AX107" s="376"/>
      <c r="AY107" s="376"/>
      <c r="AZ107" s="376"/>
      <c r="BA107" s="376"/>
      <c r="BB107" s="57"/>
      <c r="BC107" s="420"/>
      <c r="BD107" s="376"/>
      <c r="BE107" s="414"/>
      <c r="BF107" s="413" t="s">
        <v>65</v>
      </c>
      <c r="BG107" s="376"/>
      <c r="BH107" s="414"/>
      <c r="BI107" s="102" t="s">
        <v>66</v>
      </c>
      <c r="BJ107" s="96"/>
      <c r="BK107" s="413" t="s">
        <v>67</v>
      </c>
      <c r="BL107" s="376"/>
      <c r="BM107" s="415"/>
    </row>
    <row r="108" spans="1:65" ht="15" customHeight="1" x14ac:dyDescent="0.2">
      <c r="A108" s="57"/>
      <c r="B108" s="379"/>
      <c r="C108" s="380"/>
      <c r="D108" s="380"/>
      <c r="E108" s="380"/>
      <c r="F108" s="380"/>
      <c r="G108" s="380"/>
      <c r="H108" s="380"/>
      <c r="I108" s="380"/>
      <c r="J108" s="341"/>
      <c r="K108" s="342"/>
      <c r="L108" s="370"/>
      <c r="M108" s="370"/>
      <c r="N108" s="370"/>
      <c r="O108" s="370"/>
      <c r="P108" s="370"/>
      <c r="Q108" s="370"/>
      <c r="R108" s="370"/>
      <c r="S108" s="370"/>
      <c r="T108" s="371"/>
      <c r="U108" s="341"/>
      <c r="V108" s="342"/>
      <c r="W108" s="101"/>
      <c r="X108" s="88"/>
      <c r="Y108" s="327"/>
      <c r="Z108" s="328"/>
      <c r="AA108" s="88"/>
      <c r="AB108" s="88"/>
      <c r="AC108" s="88"/>
      <c r="AD108" s="327"/>
      <c r="AE108" s="403"/>
      <c r="AF108" s="403"/>
      <c r="AG108" s="404"/>
      <c r="AH108" s="57"/>
      <c r="AI108" s="376"/>
      <c r="AJ108" s="376"/>
      <c r="AK108" s="376"/>
      <c r="AL108" s="376"/>
      <c r="AM108" s="376"/>
      <c r="AN108" s="376"/>
      <c r="AO108" s="376"/>
      <c r="AP108" s="376"/>
      <c r="AQ108" s="376"/>
      <c r="AR108" s="376"/>
      <c r="AS108" s="376"/>
      <c r="AT108" s="376"/>
      <c r="AU108" s="376"/>
      <c r="AV108" s="376"/>
      <c r="AW108" s="376"/>
      <c r="AX108" s="376"/>
      <c r="AY108" s="376"/>
      <c r="AZ108" s="376"/>
      <c r="BA108" s="376"/>
      <c r="BB108" s="57"/>
      <c r="BC108" s="409" t="s">
        <v>41</v>
      </c>
      <c r="BD108" s="320"/>
      <c r="BE108" s="321"/>
      <c r="BF108" s="103"/>
      <c r="BG108" s="104"/>
      <c r="BH108" s="105"/>
      <c r="BI108" s="103"/>
      <c r="BJ108" s="105"/>
      <c r="BK108" s="103"/>
      <c r="BL108" s="104"/>
      <c r="BM108" s="106"/>
    </row>
    <row r="109" spans="1:65" ht="15" customHeight="1" x14ac:dyDescent="0.2">
      <c r="A109" s="57"/>
      <c r="B109" s="379"/>
      <c r="C109" s="380"/>
      <c r="D109" s="380"/>
      <c r="E109" s="380"/>
      <c r="F109" s="380"/>
      <c r="G109" s="380"/>
      <c r="H109" s="380"/>
      <c r="I109" s="380"/>
      <c r="J109" s="341"/>
      <c r="K109" s="342"/>
      <c r="L109" s="370"/>
      <c r="M109" s="370"/>
      <c r="N109" s="370"/>
      <c r="O109" s="370"/>
      <c r="P109" s="370"/>
      <c r="Q109" s="370"/>
      <c r="R109" s="370"/>
      <c r="S109" s="370"/>
      <c r="T109" s="371"/>
      <c r="U109" s="341"/>
      <c r="V109" s="342"/>
      <c r="W109" s="101"/>
      <c r="X109" s="88"/>
      <c r="Y109" s="327"/>
      <c r="Z109" s="328"/>
      <c r="AA109" s="88"/>
      <c r="AB109" s="88"/>
      <c r="AC109" s="88"/>
      <c r="AD109" s="327"/>
      <c r="AE109" s="403"/>
      <c r="AF109" s="403"/>
      <c r="AG109" s="404"/>
      <c r="AH109" s="57"/>
      <c r="AI109" s="376"/>
      <c r="AJ109" s="376"/>
      <c r="AK109" s="376"/>
      <c r="AL109" s="376"/>
      <c r="AM109" s="376"/>
      <c r="AN109" s="376"/>
      <c r="AO109" s="376"/>
      <c r="AP109" s="376"/>
      <c r="AQ109" s="376"/>
      <c r="AR109" s="376"/>
      <c r="AS109" s="376"/>
      <c r="AT109" s="376"/>
      <c r="AU109" s="376"/>
      <c r="AV109" s="376"/>
      <c r="AW109" s="376"/>
      <c r="AX109" s="376"/>
      <c r="AY109" s="376"/>
      <c r="AZ109" s="376"/>
      <c r="BA109" s="376"/>
      <c r="BB109" s="57"/>
      <c r="BC109" s="409" t="s">
        <v>42</v>
      </c>
      <c r="BD109" s="320"/>
      <c r="BE109" s="321"/>
      <c r="BF109" s="86"/>
      <c r="BG109" s="84"/>
      <c r="BH109" s="85"/>
      <c r="BI109" s="86"/>
      <c r="BJ109" s="85"/>
      <c r="BK109" s="103"/>
      <c r="BL109" s="104"/>
      <c r="BM109" s="106"/>
    </row>
    <row r="110" spans="1:65" ht="15" customHeight="1" x14ac:dyDescent="0.2">
      <c r="A110" s="57"/>
      <c r="B110" s="410" t="s">
        <v>112</v>
      </c>
      <c r="C110" s="411"/>
      <c r="D110" s="411"/>
      <c r="E110" s="411"/>
      <c r="F110" s="411"/>
      <c r="G110" s="411"/>
      <c r="H110" s="411"/>
      <c r="I110" s="412"/>
      <c r="J110" s="341"/>
      <c r="K110" s="342"/>
      <c r="L110" s="410" t="s">
        <v>110</v>
      </c>
      <c r="M110" s="411"/>
      <c r="N110" s="411"/>
      <c r="O110" s="411"/>
      <c r="P110" s="411"/>
      <c r="Q110" s="411"/>
      <c r="R110" s="411"/>
      <c r="S110" s="411"/>
      <c r="T110" s="412"/>
      <c r="U110" s="341"/>
      <c r="V110" s="342"/>
      <c r="W110" s="101"/>
      <c r="X110" s="88"/>
      <c r="Y110" s="327"/>
      <c r="Z110" s="328"/>
      <c r="AA110" s="88"/>
      <c r="AB110" s="88"/>
      <c r="AC110" s="88"/>
      <c r="AD110" s="327"/>
      <c r="AE110" s="403"/>
      <c r="AF110" s="403"/>
      <c r="AG110" s="404"/>
      <c r="AH110" s="57"/>
      <c r="AI110" s="376"/>
      <c r="AJ110" s="376"/>
      <c r="AK110" s="376"/>
      <c r="AL110" s="376"/>
      <c r="AM110" s="376"/>
      <c r="AN110" s="376"/>
      <c r="AO110" s="376"/>
      <c r="AP110" s="376"/>
      <c r="AQ110" s="376"/>
      <c r="AR110" s="376"/>
      <c r="AS110" s="376"/>
      <c r="AT110" s="376"/>
      <c r="AU110" s="376"/>
      <c r="AV110" s="376"/>
      <c r="AW110" s="376"/>
      <c r="AX110" s="376"/>
      <c r="AY110" s="376"/>
      <c r="AZ110" s="376"/>
      <c r="BA110" s="376"/>
      <c r="BB110" s="57"/>
      <c r="BC110" s="409" t="s">
        <v>43</v>
      </c>
      <c r="BD110" s="320"/>
      <c r="BE110" s="321"/>
      <c r="BF110" s="86"/>
      <c r="BG110" s="84"/>
      <c r="BH110" s="85"/>
      <c r="BI110" s="86"/>
      <c r="BJ110" s="85"/>
      <c r="BK110" s="103"/>
      <c r="BL110" s="104"/>
      <c r="BM110" s="106"/>
    </row>
    <row r="111" spans="1:65" ht="15" customHeight="1" x14ac:dyDescent="0.2">
      <c r="A111" s="57"/>
      <c r="B111" s="379"/>
      <c r="C111" s="380"/>
      <c r="D111" s="380"/>
      <c r="E111" s="380"/>
      <c r="F111" s="380"/>
      <c r="G111" s="380"/>
      <c r="H111" s="380"/>
      <c r="I111" s="380"/>
      <c r="J111" s="341"/>
      <c r="K111" s="342"/>
      <c r="L111" s="370"/>
      <c r="M111" s="370"/>
      <c r="N111" s="370"/>
      <c r="O111" s="370"/>
      <c r="P111" s="370"/>
      <c r="Q111" s="370"/>
      <c r="R111" s="370"/>
      <c r="S111" s="370"/>
      <c r="T111" s="371"/>
      <c r="U111" s="341"/>
      <c r="V111" s="342"/>
      <c r="W111" s="101"/>
      <c r="X111" s="88"/>
      <c r="Y111" s="327"/>
      <c r="Z111" s="328"/>
      <c r="AA111" s="88"/>
      <c r="AB111" s="88"/>
      <c r="AC111" s="88"/>
      <c r="AD111" s="327"/>
      <c r="AE111" s="403"/>
      <c r="AF111" s="403"/>
      <c r="AG111" s="404"/>
      <c r="AH111" s="57"/>
      <c r="AI111" s="376"/>
      <c r="AJ111" s="376"/>
      <c r="AK111" s="376"/>
      <c r="AL111" s="376"/>
      <c r="AM111" s="376"/>
      <c r="AN111" s="376"/>
      <c r="AO111" s="376"/>
      <c r="AP111" s="376"/>
      <c r="AQ111" s="376"/>
      <c r="AR111" s="376"/>
      <c r="AS111" s="376"/>
      <c r="AT111" s="376"/>
      <c r="AU111" s="376"/>
      <c r="AV111" s="376"/>
      <c r="AW111" s="376"/>
      <c r="AX111" s="376"/>
      <c r="AY111" s="376"/>
      <c r="AZ111" s="376"/>
      <c r="BA111" s="376"/>
      <c r="BB111" s="57"/>
      <c r="BC111" s="409" t="s">
        <v>44</v>
      </c>
      <c r="BD111" s="320"/>
      <c r="BE111" s="321"/>
      <c r="BF111" s="86"/>
      <c r="BG111" s="84"/>
      <c r="BH111" s="85"/>
      <c r="BI111" s="86"/>
      <c r="BJ111" s="85"/>
      <c r="BK111" s="103"/>
      <c r="BL111" s="104"/>
      <c r="BM111" s="106"/>
    </row>
    <row r="112" spans="1:65" ht="15" customHeight="1" x14ac:dyDescent="0.2">
      <c r="A112" s="57"/>
      <c r="B112" s="410" t="s">
        <v>111</v>
      </c>
      <c r="C112" s="411"/>
      <c r="D112" s="411"/>
      <c r="E112" s="411"/>
      <c r="F112" s="411"/>
      <c r="G112" s="411"/>
      <c r="H112" s="411"/>
      <c r="I112" s="412"/>
      <c r="J112" s="341"/>
      <c r="K112" s="342"/>
      <c r="L112" s="410" t="s">
        <v>113</v>
      </c>
      <c r="M112" s="411"/>
      <c r="N112" s="411"/>
      <c r="O112" s="411"/>
      <c r="P112" s="411"/>
      <c r="Q112" s="411"/>
      <c r="R112" s="411"/>
      <c r="S112" s="411"/>
      <c r="T112" s="412"/>
      <c r="U112" s="341"/>
      <c r="V112" s="342"/>
      <c r="W112" s="101"/>
      <c r="X112" s="88"/>
      <c r="Y112" s="327"/>
      <c r="Z112" s="328"/>
      <c r="AA112" s="88"/>
      <c r="AB112" s="88"/>
      <c r="AC112" s="88"/>
      <c r="AD112" s="327"/>
      <c r="AE112" s="403"/>
      <c r="AF112" s="403"/>
      <c r="AG112" s="404"/>
      <c r="AH112" s="57"/>
      <c r="AI112" s="376"/>
      <c r="AJ112" s="376"/>
      <c r="AK112" s="376"/>
      <c r="AL112" s="376"/>
      <c r="AM112" s="376"/>
      <c r="AN112" s="376"/>
      <c r="AO112" s="376"/>
      <c r="AP112" s="376"/>
      <c r="AQ112" s="376"/>
      <c r="AR112" s="376"/>
      <c r="AS112" s="376"/>
      <c r="AT112" s="376"/>
      <c r="AU112" s="376"/>
      <c r="AV112" s="376"/>
      <c r="AW112" s="376"/>
      <c r="AX112" s="376"/>
      <c r="AY112" s="376"/>
      <c r="AZ112" s="376"/>
      <c r="BA112" s="376"/>
      <c r="BB112" s="57"/>
      <c r="BC112" s="409" t="s">
        <v>45</v>
      </c>
      <c r="BD112" s="320"/>
      <c r="BE112" s="321"/>
      <c r="BF112" s="86"/>
      <c r="BG112" s="84"/>
      <c r="BH112" s="85"/>
      <c r="BI112" s="86"/>
      <c r="BJ112" s="85"/>
      <c r="BK112" s="103"/>
      <c r="BL112" s="104"/>
      <c r="BM112" s="106"/>
    </row>
    <row r="113" spans="1:65" ht="15" customHeight="1" x14ac:dyDescent="0.2">
      <c r="A113" s="57"/>
      <c r="B113" s="401"/>
      <c r="C113" s="402"/>
      <c r="D113" s="402"/>
      <c r="E113" s="402"/>
      <c r="F113" s="402"/>
      <c r="G113" s="402"/>
      <c r="H113" s="402"/>
      <c r="I113" s="402"/>
      <c r="J113" s="341"/>
      <c r="K113" s="342"/>
      <c r="L113" s="370"/>
      <c r="M113" s="370"/>
      <c r="N113" s="370"/>
      <c r="O113" s="370"/>
      <c r="P113" s="370"/>
      <c r="Q113" s="370"/>
      <c r="R113" s="370"/>
      <c r="S113" s="370"/>
      <c r="T113" s="371"/>
      <c r="U113" s="341"/>
      <c r="V113" s="342"/>
      <c r="W113" s="101"/>
      <c r="X113" s="88"/>
      <c r="Y113" s="327"/>
      <c r="Z113" s="328"/>
      <c r="AA113" s="88"/>
      <c r="AB113" s="88"/>
      <c r="AC113" s="88"/>
      <c r="AD113" s="327"/>
      <c r="AE113" s="403"/>
      <c r="AF113" s="403"/>
      <c r="AG113" s="404"/>
      <c r="AH113" s="57"/>
      <c r="AI113" s="376"/>
      <c r="AJ113" s="376"/>
      <c r="AK113" s="376"/>
      <c r="AL113" s="376"/>
      <c r="AM113" s="376"/>
      <c r="AN113" s="376"/>
      <c r="AO113" s="376"/>
      <c r="AP113" s="376"/>
      <c r="AQ113" s="376"/>
      <c r="AR113" s="376"/>
      <c r="AS113" s="376"/>
      <c r="AT113" s="376"/>
      <c r="AU113" s="376"/>
      <c r="AV113" s="376"/>
      <c r="AW113" s="376"/>
      <c r="AX113" s="376"/>
      <c r="AY113" s="376"/>
      <c r="AZ113" s="376"/>
      <c r="BA113" s="376"/>
      <c r="BB113" s="57"/>
      <c r="BC113" s="409" t="s">
        <v>68</v>
      </c>
      <c r="BD113" s="320"/>
      <c r="BE113" s="321"/>
      <c r="BF113" s="86"/>
      <c r="BG113" s="84"/>
      <c r="BH113" s="85"/>
      <c r="BI113" s="86"/>
      <c r="BJ113" s="85"/>
      <c r="BK113" s="103"/>
      <c r="BL113" s="104"/>
      <c r="BM113" s="106"/>
    </row>
    <row r="114" spans="1:65" ht="15" customHeight="1" x14ac:dyDescent="0.2">
      <c r="A114" s="57"/>
      <c r="B114" s="379"/>
      <c r="C114" s="380"/>
      <c r="D114" s="380"/>
      <c r="E114" s="380"/>
      <c r="F114" s="380"/>
      <c r="G114" s="380"/>
      <c r="H114" s="380"/>
      <c r="I114" s="380"/>
      <c r="J114" s="341"/>
      <c r="K114" s="342"/>
      <c r="L114" s="370"/>
      <c r="M114" s="370"/>
      <c r="N114" s="370"/>
      <c r="O114" s="370"/>
      <c r="P114" s="370"/>
      <c r="Q114" s="370"/>
      <c r="R114" s="370"/>
      <c r="S114" s="370"/>
      <c r="T114" s="371"/>
      <c r="U114" s="341"/>
      <c r="V114" s="342"/>
      <c r="W114" s="101"/>
      <c r="X114" s="88"/>
      <c r="Y114" s="327"/>
      <c r="Z114" s="328"/>
      <c r="AA114" s="88"/>
      <c r="AB114" s="88"/>
      <c r="AC114" s="88"/>
      <c r="AD114" s="327"/>
      <c r="AE114" s="403"/>
      <c r="AF114" s="403"/>
      <c r="AG114" s="404"/>
      <c r="AH114" s="57"/>
      <c r="AI114" s="376"/>
      <c r="AJ114" s="376"/>
      <c r="AK114" s="376"/>
      <c r="AL114" s="376"/>
      <c r="AM114" s="376"/>
      <c r="AN114" s="376"/>
      <c r="AO114" s="376"/>
      <c r="AP114" s="376"/>
      <c r="AQ114" s="376"/>
      <c r="AR114" s="376"/>
      <c r="AS114" s="376"/>
      <c r="AT114" s="376"/>
      <c r="AU114" s="376"/>
      <c r="AV114" s="376"/>
      <c r="AW114" s="376"/>
      <c r="AX114" s="376"/>
      <c r="AY114" s="376"/>
      <c r="AZ114" s="376"/>
      <c r="BA114" s="376"/>
      <c r="BB114" s="57"/>
      <c r="BC114" s="107" t="s">
        <v>69</v>
      </c>
      <c r="BD114" s="84"/>
      <c r="BE114" s="84"/>
      <c r="BF114" s="84"/>
      <c r="BG114" s="84"/>
      <c r="BH114" s="84"/>
      <c r="BI114" s="84"/>
      <c r="BJ114" s="84"/>
      <c r="BK114" s="405" t="s">
        <v>70</v>
      </c>
      <c r="BL114" s="405"/>
      <c r="BM114" s="406"/>
    </row>
    <row r="115" spans="1:65" ht="15" customHeight="1" x14ac:dyDescent="0.2">
      <c r="A115" s="57"/>
      <c r="B115" s="401"/>
      <c r="C115" s="402"/>
      <c r="D115" s="402"/>
      <c r="E115" s="402"/>
      <c r="F115" s="402"/>
      <c r="G115" s="402"/>
      <c r="H115" s="402"/>
      <c r="I115" s="402"/>
      <c r="J115" s="341"/>
      <c r="K115" s="342"/>
      <c r="L115" s="370"/>
      <c r="M115" s="370"/>
      <c r="N115" s="370"/>
      <c r="O115" s="370"/>
      <c r="P115" s="370"/>
      <c r="Q115" s="370"/>
      <c r="R115" s="370"/>
      <c r="S115" s="370"/>
      <c r="T115" s="371"/>
      <c r="U115" s="341"/>
      <c r="V115" s="342"/>
      <c r="W115" s="101"/>
      <c r="X115" s="88"/>
      <c r="Y115" s="327"/>
      <c r="Z115" s="328"/>
      <c r="AA115" s="88"/>
      <c r="AB115" s="88"/>
      <c r="AC115" s="88"/>
      <c r="AD115" s="327"/>
      <c r="AE115" s="403"/>
      <c r="AF115" s="403"/>
      <c r="AG115" s="404"/>
      <c r="AH115" s="57"/>
      <c r="AI115" s="376"/>
      <c r="AJ115" s="376"/>
      <c r="AK115" s="376"/>
      <c r="AL115" s="376"/>
      <c r="AM115" s="376"/>
      <c r="AN115" s="376"/>
      <c r="AO115" s="376"/>
      <c r="AP115" s="376"/>
      <c r="AQ115" s="376"/>
      <c r="AR115" s="376"/>
      <c r="AS115" s="376"/>
      <c r="AT115" s="376"/>
      <c r="AU115" s="376"/>
      <c r="AV115" s="376"/>
      <c r="AW115" s="376"/>
      <c r="AX115" s="376"/>
      <c r="AY115" s="376"/>
      <c r="AZ115" s="376"/>
      <c r="BA115" s="376"/>
      <c r="BB115" s="57"/>
      <c r="BC115" s="108"/>
      <c r="BD115" s="109"/>
      <c r="BE115" s="109"/>
      <c r="BF115" s="109"/>
      <c r="BG115" s="109"/>
      <c r="BH115" s="109"/>
      <c r="BI115" s="109"/>
      <c r="BJ115" s="109"/>
      <c r="BK115" s="407" t="s">
        <v>71</v>
      </c>
      <c r="BL115" s="407"/>
      <c r="BM115" s="408"/>
    </row>
    <row r="116" spans="1:65" ht="15" customHeight="1" thickBot="1" x14ac:dyDescent="0.25">
      <c r="A116" s="57"/>
      <c r="B116" s="379"/>
      <c r="C116" s="380"/>
      <c r="D116" s="380"/>
      <c r="E116" s="380"/>
      <c r="F116" s="380"/>
      <c r="G116" s="380"/>
      <c r="H116" s="380"/>
      <c r="I116" s="380"/>
      <c r="J116" s="341"/>
      <c r="K116" s="342"/>
      <c r="L116" s="370"/>
      <c r="M116" s="370"/>
      <c r="N116" s="370"/>
      <c r="O116" s="370"/>
      <c r="P116" s="370"/>
      <c r="Q116" s="370"/>
      <c r="R116" s="370"/>
      <c r="S116" s="370"/>
      <c r="T116" s="371"/>
      <c r="U116" s="341"/>
      <c r="V116" s="342"/>
      <c r="W116" s="110"/>
      <c r="X116" s="111"/>
      <c r="Y116" s="322"/>
      <c r="Z116" s="381"/>
      <c r="AA116" s="111"/>
      <c r="AB116" s="111"/>
      <c r="AC116" s="111"/>
      <c r="AD116" s="322"/>
      <c r="AE116" s="382"/>
      <c r="AF116" s="382"/>
      <c r="AG116" s="323"/>
      <c r="AH116" s="57"/>
      <c r="AI116" s="376"/>
      <c r="AJ116" s="376"/>
      <c r="AK116" s="376"/>
      <c r="AL116" s="376"/>
      <c r="AM116" s="376"/>
      <c r="AN116" s="376"/>
      <c r="AO116" s="376"/>
      <c r="AP116" s="376"/>
      <c r="AQ116" s="376"/>
      <c r="AR116" s="376"/>
      <c r="AS116" s="376"/>
      <c r="AT116" s="376"/>
      <c r="AU116" s="376"/>
      <c r="AV116" s="376"/>
      <c r="AW116" s="376"/>
      <c r="AX116" s="376"/>
      <c r="AY116" s="376"/>
      <c r="AZ116" s="376"/>
      <c r="BA116" s="376"/>
      <c r="BB116" s="57"/>
      <c r="BC116" s="112" t="s">
        <v>72</v>
      </c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4"/>
    </row>
    <row r="117" spans="1:65" ht="15" customHeight="1" x14ac:dyDescent="0.2">
      <c r="A117" s="65"/>
      <c r="B117" s="379"/>
      <c r="C117" s="380"/>
      <c r="D117" s="380"/>
      <c r="E117" s="380"/>
      <c r="F117" s="380"/>
      <c r="G117" s="380"/>
      <c r="H117" s="380"/>
      <c r="I117" s="380"/>
      <c r="J117" s="341"/>
      <c r="K117" s="342"/>
      <c r="L117" s="370"/>
      <c r="M117" s="370"/>
      <c r="N117" s="370"/>
      <c r="O117" s="370"/>
      <c r="P117" s="370"/>
      <c r="Q117" s="370"/>
      <c r="R117" s="370"/>
      <c r="S117" s="370"/>
      <c r="T117" s="371"/>
      <c r="U117" s="341"/>
      <c r="V117" s="342"/>
      <c r="W117" s="363" t="s">
        <v>109</v>
      </c>
      <c r="X117" s="364"/>
      <c r="Y117" s="364"/>
      <c r="Z117" s="364"/>
      <c r="AA117" s="364"/>
      <c r="AB117" s="364"/>
      <c r="AC117" s="364"/>
      <c r="AD117" s="364"/>
      <c r="AE117" s="364"/>
      <c r="AF117" s="364"/>
      <c r="AG117" s="364"/>
      <c r="AH117" s="57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57"/>
      <c r="BC117" s="116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8"/>
    </row>
    <row r="118" spans="1:65" ht="15" customHeight="1" thickBot="1" x14ac:dyDescent="0.25">
      <c r="A118" s="65"/>
      <c r="B118" s="379"/>
      <c r="C118" s="380"/>
      <c r="D118" s="380"/>
      <c r="E118" s="380"/>
      <c r="F118" s="380"/>
      <c r="G118" s="380"/>
      <c r="H118" s="380"/>
      <c r="I118" s="380"/>
      <c r="J118" s="341"/>
      <c r="K118" s="342"/>
      <c r="L118" s="370"/>
      <c r="M118" s="370"/>
      <c r="N118" s="370"/>
      <c r="O118" s="370"/>
      <c r="P118" s="370"/>
      <c r="Q118" s="370"/>
      <c r="R118" s="370"/>
      <c r="S118" s="370"/>
      <c r="T118" s="371"/>
      <c r="U118" s="341"/>
      <c r="V118" s="342"/>
      <c r="W118" s="365"/>
      <c r="X118" s="366"/>
      <c r="Y118" s="366"/>
      <c r="Z118" s="366"/>
      <c r="AA118" s="366"/>
      <c r="AB118" s="366"/>
      <c r="AC118" s="366"/>
      <c r="AD118" s="366"/>
      <c r="AE118" s="366"/>
      <c r="AF118" s="366"/>
      <c r="AG118" s="366"/>
      <c r="AH118" s="57"/>
      <c r="AI118" s="369"/>
      <c r="AJ118" s="369"/>
      <c r="AK118" s="369"/>
      <c r="AL118" s="369"/>
      <c r="AM118" s="369"/>
      <c r="AN118" s="369"/>
      <c r="AO118" s="369"/>
      <c r="AP118" s="369"/>
      <c r="AQ118" s="369"/>
      <c r="AR118" s="369"/>
      <c r="AS118" s="369"/>
      <c r="AT118" s="369"/>
      <c r="AU118" s="369"/>
      <c r="AV118" s="369"/>
      <c r="AW118" s="369"/>
      <c r="AX118" s="369"/>
      <c r="AY118" s="369"/>
      <c r="AZ118" s="369"/>
      <c r="BA118" s="369"/>
      <c r="BB118" s="57"/>
      <c r="BC118" s="311" t="s">
        <v>73</v>
      </c>
      <c r="BD118" s="312"/>
      <c r="BE118" s="312"/>
      <c r="BF118" s="312"/>
      <c r="BG118" s="312"/>
      <c r="BH118" s="312"/>
      <c r="BI118" s="312"/>
      <c r="BJ118" s="312"/>
      <c r="BK118" s="312"/>
      <c r="BL118" s="312"/>
      <c r="BM118" s="313"/>
    </row>
    <row r="119" spans="1:65" ht="15" customHeight="1" x14ac:dyDescent="0.2">
      <c r="A119" s="65"/>
      <c r="B119" s="377" t="s">
        <v>75</v>
      </c>
      <c r="C119" s="378"/>
      <c r="D119" s="400"/>
      <c r="E119" s="400"/>
      <c r="F119" s="400"/>
      <c r="G119" s="400"/>
      <c r="H119" s="400"/>
      <c r="I119" s="400"/>
      <c r="J119" s="396"/>
      <c r="K119" s="397"/>
      <c r="L119" s="377" t="s">
        <v>75</v>
      </c>
      <c r="M119" s="378"/>
      <c r="N119" s="398"/>
      <c r="O119" s="398"/>
      <c r="P119" s="398"/>
      <c r="Q119" s="398"/>
      <c r="R119" s="398"/>
      <c r="S119" s="398"/>
      <c r="T119" s="398"/>
      <c r="U119" s="396"/>
      <c r="V119" s="399"/>
      <c r="W119" s="365"/>
      <c r="X119" s="366"/>
      <c r="Y119" s="366"/>
      <c r="Z119" s="366"/>
      <c r="AA119" s="366"/>
      <c r="AB119" s="366"/>
      <c r="AC119" s="366"/>
      <c r="AD119" s="366"/>
      <c r="AE119" s="366"/>
      <c r="AF119" s="366"/>
      <c r="AG119" s="366"/>
      <c r="AH119" s="57"/>
      <c r="AI119" s="374" t="s">
        <v>74</v>
      </c>
      <c r="AJ119" s="375"/>
      <c r="AK119" s="375"/>
      <c r="AL119" s="375"/>
      <c r="AM119" s="375"/>
      <c r="AN119" s="375"/>
      <c r="AO119" s="375"/>
      <c r="AP119" s="375"/>
      <c r="AQ119" s="375"/>
      <c r="AR119" s="375"/>
      <c r="AS119" s="375"/>
      <c r="AT119" s="375"/>
      <c r="AU119" s="375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119"/>
    </row>
    <row r="120" spans="1:65" ht="15" customHeight="1" thickBot="1" x14ac:dyDescent="0.25">
      <c r="A120" s="65"/>
      <c r="B120" s="339" t="s">
        <v>75</v>
      </c>
      <c r="C120" s="340"/>
      <c r="D120" s="343"/>
      <c r="E120" s="343"/>
      <c r="F120" s="343"/>
      <c r="G120" s="343"/>
      <c r="H120" s="343"/>
      <c r="I120" s="343"/>
      <c r="J120" s="344"/>
      <c r="K120" s="345"/>
      <c r="L120" s="339" t="s">
        <v>75</v>
      </c>
      <c r="M120" s="340"/>
      <c r="N120" s="346"/>
      <c r="O120" s="346"/>
      <c r="P120" s="346"/>
      <c r="Q120" s="346"/>
      <c r="R120" s="346"/>
      <c r="S120" s="346"/>
      <c r="T120" s="346"/>
      <c r="U120" s="344"/>
      <c r="V120" s="347"/>
      <c r="W120" s="365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57"/>
      <c r="AI120" s="351" t="s">
        <v>76</v>
      </c>
      <c r="AJ120" s="352"/>
      <c r="AK120" s="352"/>
      <c r="AL120" s="352"/>
      <c r="AM120" s="352"/>
      <c r="AN120" s="353"/>
      <c r="AO120" s="120"/>
      <c r="AP120" s="120"/>
      <c r="AQ120" s="120"/>
      <c r="AR120" s="120"/>
      <c r="AS120" s="120"/>
      <c r="AT120" s="120"/>
      <c r="AU120" s="121"/>
      <c r="AV120" s="319" t="s">
        <v>77</v>
      </c>
      <c r="AW120" s="320"/>
      <c r="AX120" s="320"/>
      <c r="AY120" s="320"/>
      <c r="AZ120" s="320"/>
      <c r="BA120" s="321"/>
      <c r="BB120" s="103"/>
      <c r="BC120" s="104"/>
      <c r="BD120" s="104"/>
      <c r="BE120" s="104"/>
      <c r="BF120" s="104"/>
      <c r="BG120" s="105"/>
      <c r="BH120" s="103"/>
      <c r="BI120" s="104"/>
      <c r="BJ120" s="104"/>
      <c r="BK120" s="104"/>
      <c r="BL120" s="104"/>
      <c r="BM120" s="106"/>
    </row>
    <row r="121" spans="1:65" ht="15" customHeight="1" x14ac:dyDescent="0.2">
      <c r="A121" s="65"/>
      <c r="B121" s="122" t="s">
        <v>78</v>
      </c>
      <c r="C121" s="123"/>
      <c r="D121" s="348"/>
      <c r="E121" s="349"/>
      <c r="F121" s="349"/>
      <c r="G121" s="349"/>
      <c r="H121" s="349"/>
      <c r="I121" s="349"/>
      <c r="J121" s="349"/>
      <c r="K121" s="350"/>
      <c r="L121" s="124" t="s">
        <v>79</v>
      </c>
      <c r="M121" s="123"/>
      <c r="N121" s="348"/>
      <c r="O121" s="349"/>
      <c r="P121" s="349"/>
      <c r="Q121" s="349"/>
      <c r="R121" s="349"/>
      <c r="S121" s="349"/>
      <c r="T121" s="349"/>
      <c r="U121" s="349"/>
      <c r="V121" s="350"/>
      <c r="W121" s="365"/>
      <c r="X121" s="366"/>
      <c r="Y121" s="366"/>
      <c r="Z121" s="366"/>
      <c r="AA121" s="366"/>
      <c r="AB121" s="366"/>
      <c r="AC121" s="366"/>
      <c r="AD121" s="366"/>
      <c r="AE121" s="366"/>
      <c r="AF121" s="366"/>
      <c r="AG121" s="366"/>
      <c r="AH121" s="57"/>
      <c r="AI121" s="354"/>
      <c r="AJ121" s="355"/>
      <c r="AK121" s="355"/>
      <c r="AL121" s="355"/>
      <c r="AM121" s="355"/>
      <c r="AN121" s="356"/>
      <c r="AO121" s="94"/>
      <c r="AP121" s="94"/>
      <c r="AQ121" s="94"/>
      <c r="AR121" s="94"/>
      <c r="AS121" s="94"/>
      <c r="AT121" s="94"/>
      <c r="AU121" s="125"/>
      <c r="AV121" s="319" t="s">
        <v>80</v>
      </c>
      <c r="AW121" s="320"/>
      <c r="AX121" s="320"/>
      <c r="AY121" s="320"/>
      <c r="AZ121" s="320"/>
      <c r="BA121" s="321"/>
      <c r="BB121" s="103"/>
      <c r="BC121" s="104"/>
      <c r="BD121" s="104"/>
      <c r="BE121" s="104"/>
      <c r="BF121" s="104"/>
      <c r="BG121" s="105"/>
      <c r="BH121" s="103"/>
      <c r="BI121" s="104"/>
      <c r="BJ121" s="104"/>
      <c r="BK121" s="104"/>
      <c r="BL121" s="104"/>
      <c r="BM121" s="106"/>
    </row>
    <row r="122" spans="1:65" ht="13.5" customHeight="1" x14ac:dyDescent="0.2">
      <c r="A122" s="65"/>
      <c r="B122" s="126" t="s">
        <v>81</v>
      </c>
      <c r="C122" s="127"/>
      <c r="D122" s="306"/>
      <c r="E122" s="307"/>
      <c r="F122" s="307"/>
      <c r="G122" s="307"/>
      <c r="H122" s="307"/>
      <c r="I122" s="307"/>
      <c r="J122" s="307"/>
      <c r="K122" s="308"/>
      <c r="L122" s="85" t="s">
        <v>82</v>
      </c>
      <c r="M122" s="127"/>
      <c r="N122" s="306"/>
      <c r="O122" s="307"/>
      <c r="P122" s="307"/>
      <c r="Q122" s="307"/>
      <c r="R122" s="307"/>
      <c r="S122" s="307"/>
      <c r="T122" s="307"/>
      <c r="U122" s="307"/>
      <c r="V122" s="308"/>
      <c r="W122" s="365"/>
      <c r="X122" s="366"/>
      <c r="Y122" s="366"/>
      <c r="Z122" s="366"/>
      <c r="AA122" s="366"/>
      <c r="AB122" s="366"/>
      <c r="AC122" s="366"/>
      <c r="AD122" s="366"/>
      <c r="AE122" s="366"/>
      <c r="AF122" s="366"/>
      <c r="AG122" s="366"/>
      <c r="AH122" s="57"/>
      <c r="AI122" s="351" t="s">
        <v>83</v>
      </c>
      <c r="AJ122" s="352"/>
      <c r="AK122" s="352"/>
      <c r="AL122" s="352"/>
      <c r="AM122" s="352"/>
      <c r="AN122" s="353"/>
      <c r="AO122" s="58"/>
      <c r="AP122" s="58"/>
      <c r="AQ122" s="58"/>
      <c r="AR122" s="58"/>
      <c r="AS122" s="58"/>
      <c r="AT122" s="58"/>
      <c r="AU122" s="128"/>
      <c r="AV122" s="319" t="s">
        <v>84</v>
      </c>
      <c r="AW122" s="320"/>
      <c r="AX122" s="320"/>
      <c r="AY122" s="320"/>
      <c r="AZ122" s="320"/>
      <c r="BA122" s="321"/>
      <c r="BB122" s="103"/>
      <c r="BC122" s="104"/>
      <c r="BD122" s="104"/>
      <c r="BE122" s="104"/>
      <c r="BF122" s="104"/>
      <c r="BG122" s="105"/>
      <c r="BH122" s="103"/>
      <c r="BI122" s="104"/>
      <c r="BJ122" s="104"/>
      <c r="BK122" s="104"/>
      <c r="BL122" s="104"/>
      <c r="BM122" s="106"/>
    </row>
    <row r="123" spans="1:65" ht="13.5" customHeight="1" thickBot="1" x14ac:dyDescent="0.25">
      <c r="A123" s="129"/>
      <c r="B123" s="130" t="s">
        <v>85</v>
      </c>
      <c r="C123" s="131"/>
      <c r="D123" s="314"/>
      <c r="E123" s="315"/>
      <c r="F123" s="315"/>
      <c r="G123" s="315"/>
      <c r="H123" s="315"/>
      <c r="I123" s="315"/>
      <c r="J123" s="315"/>
      <c r="K123" s="316"/>
      <c r="L123" s="132" t="s">
        <v>86</v>
      </c>
      <c r="M123" s="131"/>
      <c r="N123" s="314"/>
      <c r="O123" s="315"/>
      <c r="P123" s="315"/>
      <c r="Q123" s="315"/>
      <c r="R123" s="315"/>
      <c r="S123" s="315"/>
      <c r="T123" s="315"/>
      <c r="U123" s="315"/>
      <c r="V123" s="316"/>
      <c r="W123" s="367"/>
      <c r="X123" s="368"/>
      <c r="Y123" s="368"/>
      <c r="Z123" s="368"/>
      <c r="AA123" s="368"/>
      <c r="AB123" s="368"/>
      <c r="AC123" s="368"/>
      <c r="AD123" s="368"/>
      <c r="AE123" s="368"/>
      <c r="AF123" s="368"/>
      <c r="AG123" s="368"/>
      <c r="AH123" s="133"/>
      <c r="AI123" s="357"/>
      <c r="AJ123" s="358"/>
      <c r="AK123" s="358"/>
      <c r="AL123" s="358"/>
      <c r="AM123" s="358"/>
      <c r="AN123" s="359"/>
      <c r="AO123" s="77"/>
      <c r="AP123" s="77"/>
      <c r="AQ123" s="77"/>
      <c r="AR123" s="77"/>
      <c r="AS123" s="77"/>
      <c r="AT123" s="77"/>
      <c r="AU123" s="134"/>
      <c r="AV123" s="360" t="s">
        <v>87</v>
      </c>
      <c r="AW123" s="361"/>
      <c r="AX123" s="361"/>
      <c r="AY123" s="361"/>
      <c r="AZ123" s="361"/>
      <c r="BA123" s="362"/>
      <c r="BB123" s="135"/>
      <c r="BC123" s="77"/>
      <c r="BD123" s="77"/>
      <c r="BE123" s="77"/>
      <c r="BF123" s="77"/>
      <c r="BG123" s="134"/>
      <c r="BH123" s="135"/>
      <c r="BI123" s="77"/>
      <c r="BJ123" s="136"/>
      <c r="BK123" s="136"/>
      <c r="BL123" s="136"/>
      <c r="BM123" s="137"/>
    </row>
    <row r="124" spans="1:65" ht="13.5" customHeight="1" x14ac:dyDescent="0.2">
      <c r="A124" s="58" t="s">
        <v>28</v>
      </c>
      <c r="B124" s="57"/>
      <c r="C124" s="58"/>
      <c r="D124" s="58"/>
      <c r="E124" s="58"/>
      <c r="F124" s="58"/>
      <c r="G124" s="58"/>
      <c r="H124" s="58"/>
      <c r="I124" s="58"/>
      <c r="J124" s="58"/>
      <c r="K124" s="59"/>
      <c r="L124" s="59" t="s">
        <v>29</v>
      </c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60"/>
      <c r="AL124" s="140"/>
      <c r="AM124" s="62" t="s">
        <v>30</v>
      </c>
      <c r="AN124" s="63"/>
      <c r="AO124" s="63"/>
      <c r="AP124" s="63"/>
      <c r="AQ124" s="470" t="str">
        <f>'(4) vstupní data '!$B$7</f>
        <v>přebor Prahy</v>
      </c>
      <c r="AR124" s="470"/>
      <c r="AS124" s="470"/>
      <c r="AT124" s="470"/>
      <c r="AU124" s="470"/>
      <c r="AV124" s="470"/>
      <c r="AW124" s="470"/>
      <c r="AX124" s="470"/>
      <c r="AY124" s="470"/>
      <c r="AZ124" s="470"/>
      <c r="BA124" s="470"/>
      <c r="BB124" s="470"/>
      <c r="BC124" s="470"/>
      <c r="BD124" s="470"/>
      <c r="BE124" s="470"/>
      <c r="BF124" s="64"/>
      <c r="BG124" s="64"/>
      <c r="BH124" s="64"/>
      <c r="BI124" s="64"/>
      <c r="BJ124" s="463" t="s">
        <v>31</v>
      </c>
      <c r="BK124" s="464"/>
      <c r="BL124" s="464"/>
      <c r="BM124" s="465"/>
    </row>
    <row r="125" spans="1:65" ht="13.5" customHeight="1" x14ac:dyDescent="0.2">
      <c r="A125" s="58"/>
      <c r="B125" s="57"/>
      <c r="C125" s="141" t="s">
        <v>115</v>
      </c>
      <c r="D125" s="58"/>
      <c r="E125" s="58"/>
      <c r="F125" s="58"/>
      <c r="G125" s="58"/>
      <c r="H125" s="58"/>
      <c r="I125" s="58"/>
      <c r="J125" s="58"/>
      <c r="K125" s="59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65"/>
      <c r="AM125" s="468" t="s">
        <v>32</v>
      </c>
      <c r="AN125" s="468"/>
      <c r="AO125" s="468"/>
      <c r="AP125" s="468"/>
      <c r="AQ125" s="450" t="str">
        <f>'(4) vstupní data '!$B$9</f>
        <v>3.liga</v>
      </c>
      <c r="AR125" s="450"/>
      <c r="AS125" s="450"/>
      <c r="AT125" s="450"/>
      <c r="AU125" s="450"/>
      <c r="AV125" s="450"/>
      <c r="AW125" s="450"/>
      <c r="AX125" s="450"/>
      <c r="AY125" s="450"/>
      <c r="AZ125" s="450"/>
      <c r="BA125" s="450"/>
      <c r="BB125" s="450"/>
      <c r="BC125" s="450"/>
      <c r="BD125" s="450"/>
      <c r="BE125" s="450"/>
      <c r="BF125" s="58"/>
      <c r="BG125" s="58"/>
      <c r="BH125" s="58"/>
      <c r="BI125" s="58"/>
      <c r="BJ125" s="466"/>
      <c r="BK125" s="466"/>
      <c r="BL125" s="466"/>
      <c r="BM125" s="467"/>
    </row>
    <row r="126" spans="1:65" ht="13.5" customHeight="1" x14ac:dyDescent="0.2">
      <c r="A126" s="57"/>
      <c r="B126" s="57"/>
      <c r="C126" s="142" t="s">
        <v>116</v>
      </c>
      <c r="D126" s="58"/>
      <c r="E126" s="58"/>
      <c r="F126" s="58"/>
      <c r="G126" s="58"/>
      <c r="H126" s="58"/>
      <c r="I126" s="58"/>
      <c r="J126" s="58"/>
      <c r="K126" s="67" t="s">
        <v>33</v>
      </c>
      <c r="L126" s="58"/>
      <c r="M126" s="58"/>
      <c r="N126" s="58"/>
      <c r="O126" s="453" t="str">
        <f>VLOOKUP($BL126,'(4) vstupní data '!$H$2:$P$7,2,FALSE)</f>
        <v>Střešovice B</v>
      </c>
      <c r="P126" s="469"/>
      <c r="Q126" s="469"/>
      <c r="R126" s="469"/>
      <c r="S126" s="469"/>
      <c r="T126" s="469"/>
      <c r="U126" s="469"/>
      <c r="V126" s="469"/>
      <c r="W126" s="469"/>
      <c r="X126" s="454" t="s">
        <v>34</v>
      </c>
      <c r="Y126" s="454"/>
      <c r="Z126" s="454"/>
      <c r="AA126" s="454"/>
      <c r="AB126" s="453" t="str">
        <f>VLOOKUP($BL126,'(4) vstupní data '!$H$2:$P$7,6,FALSE)</f>
        <v>Kometa B</v>
      </c>
      <c r="AC126" s="469"/>
      <c r="AD126" s="469"/>
      <c r="AE126" s="469"/>
      <c r="AF126" s="469"/>
      <c r="AG126" s="469"/>
      <c r="AH126" s="469"/>
      <c r="AI126" s="469"/>
      <c r="AJ126" s="469"/>
      <c r="AK126" s="58"/>
      <c r="AL126" s="65"/>
      <c r="AM126" s="66" t="s">
        <v>35</v>
      </c>
      <c r="AN126" s="67"/>
      <c r="AO126" s="67"/>
      <c r="AP126" s="67"/>
      <c r="AQ126" s="450" t="str">
        <f>'(4) vstupní data '!$B$8</f>
        <v>U20Z</v>
      </c>
      <c r="AR126" s="450"/>
      <c r="AS126" s="450"/>
      <c r="AT126" s="450"/>
      <c r="AU126" s="450"/>
      <c r="AV126" s="450"/>
      <c r="AW126" s="450"/>
      <c r="AX126" s="450"/>
      <c r="AY126" s="450"/>
      <c r="AZ126" s="450"/>
      <c r="BA126" s="450"/>
      <c r="BB126" s="450"/>
      <c r="BC126" s="450"/>
      <c r="BD126" s="450"/>
      <c r="BE126" s="450"/>
      <c r="BF126" s="69"/>
      <c r="BG126" s="69"/>
      <c r="BH126" s="69"/>
      <c r="BI126" s="69"/>
      <c r="BJ126" s="455" t="str">
        <f>LEFT('(4) vstupní data '!$B$6,2)</f>
        <v>1.</v>
      </c>
      <c r="BK126" s="458" t="s">
        <v>36</v>
      </c>
      <c r="BL126" s="441">
        <v>4</v>
      </c>
      <c r="BM126" s="442"/>
    </row>
    <row r="127" spans="1:65" ht="13.5" customHeight="1" x14ac:dyDescent="0.2">
      <c r="A127" s="58"/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70"/>
      <c r="P127" s="57"/>
      <c r="Q127" s="57"/>
      <c r="R127" s="57"/>
      <c r="S127" s="57"/>
      <c r="T127" s="57"/>
      <c r="U127" s="57"/>
      <c r="V127" s="57"/>
      <c r="W127" s="57"/>
      <c r="X127" s="71"/>
      <c r="Y127" s="71"/>
      <c r="Z127" s="71"/>
      <c r="AA127" s="71"/>
      <c r="AB127" s="70"/>
      <c r="AC127" s="57"/>
      <c r="AD127" s="57"/>
      <c r="AE127" s="57"/>
      <c r="AF127" s="57"/>
      <c r="AG127" s="57"/>
      <c r="AH127" s="57"/>
      <c r="AI127" s="57"/>
      <c r="AJ127" s="57"/>
      <c r="AK127" s="58"/>
      <c r="AL127" s="56"/>
      <c r="AM127" s="67"/>
      <c r="AN127" s="67"/>
      <c r="AO127" s="67"/>
      <c r="AP127" s="67"/>
      <c r="AQ127" s="57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456"/>
      <c r="BK127" s="443"/>
      <c r="BL127" s="443"/>
      <c r="BM127" s="444"/>
    </row>
    <row r="128" spans="1:65" ht="13.5" customHeight="1" thickBot="1" x14ac:dyDescent="0.25">
      <c r="A128" s="57"/>
      <c r="B128" s="72" t="s">
        <v>37</v>
      </c>
      <c r="C128" s="73"/>
      <c r="D128" s="73"/>
      <c r="E128" s="73"/>
      <c r="F128" s="73"/>
      <c r="G128" s="329">
        <f>'(4) vstupní data '!$B$11</f>
        <v>45207</v>
      </c>
      <c r="H128" s="329"/>
      <c r="I128" s="329"/>
      <c r="J128" s="329"/>
      <c r="K128" s="329"/>
      <c r="L128" s="73"/>
      <c r="M128" s="73" t="s">
        <v>38</v>
      </c>
      <c r="N128" s="330">
        <f>IF('(4) vstupní data '!C14=1,'(4) vstupní data '!A28,'(4) vstupní data '!D26)</f>
        <v>0.500004</v>
      </c>
      <c r="O128" s="331"/>
      <c r="P128" s="332"/>
      <c r="Q128" s="73" t="s">
        <v>39</v>
      </c>
      <c r="R128" s="73"/>
      <c r="S128" s="333" t="s">
        <v>89</v>
      </c>
      <c r="T128" s="334"/>
      <c r="U128" s="334"/>
      <c r="V128" s="332"/>
      <c r="W128" s="335" t="str">
        <f>'(4) vstupní data '!$B$1</f>
        <v>TJ Tatran Střešovice</v>
      </c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74"/>
      <c r="AM128" s="75" t="s">
        <v>40</v>
      </c>
      <c r="AN128" s="76"/>
      <c r="AO128" s="76"/>
      <c r="AP128" s="76"/>
      <c r="AQ128" s="77"/>
      <c r="AR128" s="451" t="s">
        <v>88</v>
      </c>
      <c r="AS128" s="452"/>
      <c r="AT128" s="452"/>
      <c r="AU128" s="452"/>
      <c r="AV128" s="452"/>
      <c r="AW128" s="452"/>
      <c r="AX128" s="452"/>
      <c r="AY128" s="452"/>
      <c r="AZ128" s="452"/>
      <c r="BA128" s="452"/>
      <c r="BB128" s="452"/>
      <c r="BC128" s="452"/>
      <c r="BD128" s="452"/>
      <c r="BE128" s="452"/>
      <c r="BF128" s="77"/>
      <c r="BG128" s="77"/>
      <c r="BH128" s="77"/>
      <c r="BI128" s="77"/>
      <c r="BJ128" s="457"/>
      <c r="BK128" s="445"/>
      <c r="BL128" s="445"/>
      <c r="BM128" s="446"/>
    </row>
    <row r="129" spans="1:65" ht="13.5" customHeight="1" thickBot="1" x14ac:dyDescent="0.25">
      <c r="A129" s="79"/>
      <c r="B129" s="79" t="s">
        <v>41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 t="s">
        <v>42</v>
      </c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 t="s">
        <v>43</v>
      </c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 t="s">
        <v>44</v>
      </c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 t="s">
        <v>45</v>
      </c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</row>
    <row r="130" spans="1:65" ht="13.5" customHeight="1" x14ac:dyDescent="0.2">
      <c r="A130" s="57"/>
      <c r="B130" s="447" t="s">
        <v>46</v>
      </c>
      <c r="C130" s="448"/>
      <c r="D130" s="448"/>
      <c r="E130" s="448"/>
      <c r="F130" s="448"/>
      <c r="G130" s="448"/>
      <c r="H130" s="448" t="s">
        <v>47</v>
      </c>
      <c r="I130" s="448"/>
      <c r="J130" s="448"/>
      <c r="K130" s="448"/>
      <c r="L130" s="448"/>
      <c r="M130" s="449"/>
      <c r="N130" s="57"/>
      <c r="O130" s="447" t="s">
        <v>46</v>
      </c>
      <c r="P130" s="448"/>
      <c r="Q130" s="448"/>
      <c r="R130" s="448"/>
      <c r="S130" s="448"/>
      <c r="T130" s="448"/>
      <c r="U130" s="448" t="s">
        <v>47</v>
      </c>
      <c r="V130" s="448"/>
      <c r="W130" s="448"/>
      <c r="X130" s="448"/>
      <c r="Y130" s="448"/>
      <c r="Z130" s="449"/>
      <c r="AA130" s="57"/>
      <c r="AB130" s="447" t="s">
        <v>46</v>
      </c>
      <c r="AC130" s="448"/>
      <c r="AD130" s="448"/>
      <c r="AE130" s="448"/>
      <c r="AF130" s="448"/>
      <c r="AG130" s="448"/>
      <c r="AH130" s="448" t="s">
        <v>47</v>
      </c>
      <c r="AI130" s="448"/>
      <c r="AJ130" s="448"/>
      <c r="AK130" s="448"/>
      <c r="AL130" s="448"/>
      <c r="AM130" s="449"/>
      <c r="AN130" s="57"/>
      <c r="AO130" s="447" t="s">
        <v>46</v>
      </c>
      <c r="AP130" s="448"/>
      <c r="AQ130" s="448"/>
      <c r="AR130" s="448"/>
      <c r="AS130" s="448"/>
      <c r="AT130" s="448"/>
      <c r="AU130" s="448" t="s">
        <v>47</v>
      </c>
      <c r="AV130" s="448"/>
      <c r="AW130" s="448"/>
      <c r="AX130" s="448"/>
      <c r="AY130" s="448"/>
      <c r="AZ130" s="449"/>
      <c r="BA130" s="57"/>
      <c r="BB130" s="447" t="s">
        <v>46</v>
      </c>
      <c r="BC130" s="448"/>
      <c r="BD130" s="448"/>
      <c r="BE130" s="448"/>
      <c r="BF130" s="448"/>
      <c r="BG130" s="448"/>
      <c r="BH130" s="82" t="s">
        <v>47</v>
      </c>
      <c r="BI130" s="82"/>
      <c r="BJ130" s="82"/>
      <c r="BK130" s="82"/>
      <c r="BL130" s="82"/>
      <c r="BM130" s="83"/>
    </row>
    <row r="131" spans="1:65" ht="13.5" customHeight="1" thickBot="1" x14ac:dyDescent="0.25">
      <c r="A131" s="57"/>
      <c r="B131" s="409" t="s">
        <v>48</v>
      </c>
      <c r="C131" s="320"/>
      <c r="D131" s="320"/>
      <c r="E131" s="320"/>
      <c r="F131" s="320"/>
      <c r="G131" s="321"/>
      <c r="H131" s="319" t="s">
        <v>48</v>
      </c>
      <c r="I131" s="320"/>
      <c r="J131" s="320"/>
      <c r="K131" s="320"/>
      <c r="L131" s="320"/>
      <c r="M131" s="462"/>
      <c r="N131" s="57"/>
      <c r="O131" s="409" t="s">
        <v>48</v>
      </c>
      <c r="P131" s="320"/>
      <c r="Q131" s="320"/>
      <c r="R131" s="320"/>
      <c r="S131" s="320"/>
      <c r="T131" s="321"/>
      <c r="U131" s="319" t="s">
        <v>48</v>
      </c>
      <c r="V131" s="320"/>
      <c r="W131" s="320"/>
      <c r="X131" s="320"/>
      <c r="Y131" s="320"/>
      <c r="Z131" s="462"/>
      <c r="AA131" s="57"/>
      <c r="AB131" s="409" t="s">
        <v>48</v>
      </c>
      <c r="AC131" s="320"/>
      <c r="AD131" s="320"/>
      <c r="AE131" s="320"/>
      <c r="AF131" s="320"/>
      <c r="AG131" s="321"/>
      <c r="AH131" s="319" t="s">
        <v>48</v>
      </c>
      <c r="AI131" s="320"/>
      <c r="AJ131" s="320"/>
      <c r="AK131" s="320"/>
      <c r="AL131" s="320"/>
      <c r="AM131" s="462"/>
      <c r="AN131" s="57"/>
      <c r="AO131" s="409" t="s">
        <v>48</v>
      </c>
      <c r="AP131" s="320"/>
      <c r="AQ131" s="320"/>
      <c r="AR131" s="320"/>
      <c r="AS131" s="320"/>
      <c r="AT131" s="321"/>
      <c r="AU131" s="319" t="s">
        <v>48</v>
      </c>
      <c r="AV131" s="320"/>
      <c r="AW131" s="320"/>
      <c r="AX131" s="320"/>
      <c r="AY131" s="320"/>
      <c r="AZ131" s="462"/>
      <c r="BA131" s="57"/>
      <c r="BB131" s="409" t="s">
        <v>48</v>
      </c>
      <c r="BC131" s="320"/>
      <c r="BD131" s="320"/>
      <c r="BE131" s="320"/>
      <c r="BF131" s="320"/>
      <c r="BG131" s="321"/>
      <c r="BH131" s="86" t="s">
        <v>48</v>
      </c>
      <c r="BI131" s="84"/>
      <c r="BJ131" s="84"/>
      <c r="BK131" s="84"/>
      <c r="BL131" s="84"/>
      <c r="BM131" s="87"/>
    </row>
    <row r="132" spans="1:65" ht="13.5" customHeight="1" x14ac:dyDescent="0.2">
      <c r="A132" s="459" t="s">
        <v>49</v>
      </c>
      <c r="B132" s="394">
        <v>1</v>
      </c>
      <c r="C132" s="88"/>
      <c r="D132" s="327"/>
      <c r="E132" s="328"/>
      <c r="F132" s="439" t="s">
        <v>50</v>
      </c>
      <c r="G132" s="439" t="s">
        <v>51</v>
      </c>
      <c r="H132" s="395">
        <v>1</v>
      </c>
      <c r="I132" s="88"/>
      <c r="J132" s="327"/>
      <c r="K132" s="328"/>
      <c r="L132" s="439" t="s">
        <v>50</v>
      </c>
      <c r="M132" s="440" t="s">
        <v>51</v>
      </c>
      <c r="N132" s="57"/>
      <c r="O132" s="394">
        <v>1</v>
      </c>
      <c r="P132" s="88"/>
      <c r="Q132" s="327"/>
      <c r="R132" s="328"/>
      <c r="S132" s="439" t="s">
        <v>50</v>
      </c>
      <c r="T132" s="439" t="s">
        <v>51</v>
      </c>
      <c r="U132" s="395">
        <v>1</v>
      </c>
      <c r="V132" s="88"/>
      <c r="W132" s="327"/>
      <c r="X132" s="328"/>
      <c r="Y132" s="439" t="s">
        <v>50</v>
      </c>
      <c r="Z132" s="440" t="s">
        <v>51</v>
      </c>
      <c r="AA132" s="57"/>
      <c r="AB132" s="394">
        <v>1</v>
      </c>
      <c r="AC132" s="88"/>
      <c r="AD132" s="327"/>
      <c r="AE132" s="328"/>
      <c r="AF132" s="439" t="s">
        <v>50</v>
      </c>
      <c r="AG132" s="439" t="s">
        <v>51</v>
      </c>
      <c r="AH132" s="395">
        <v>1</v>
      </c>
      <c r="AI132" s="88"/>
      <c r="AJ132" s="327"/>
      <c r="AK132" s="328"/>
      <c r="AL132" s="439" t="s">
        <v>50</v>
      </c>
      <c r="AM132" s="440" t="s">
        <v>51</v>
      </c>
      <c r="AN132" s="57"/>
      <c r="AO132" s="394">
        <v>1</v>
      </c>
      <c r="AP132" s="88"/>
      <c r="AQ132" s="327"/>
      <c r="AR132" s="328"/>
      <c r="AS132" s="439" t="s">
        <v>50</v>
      </c>
      <c r="AT132" s="439" t="s">
        <v>51</v>
      </c>
      <c r="AU132" s="395">
        <v>1</v>
      </c>
      <c r="AV132" s="88"/>
      <c r="AW132" s="327"/>
      <c r="AX132" s="328"/>
      <c r="AY132" s="439" t="s">
        <v>50</v>
      </c>
      <c r="AZ132" s="440" t="s">
        <v>51</v>
      </c>
      <c r="BA132" s="57"/>
      <c r="BB132" s="394">
        <v>1</v>
      </c>
      <c r="BC132" s="88"/>
      <c r="BD132" s="327"/>
      <c r="BE132" s="328"/>
      <c r="BF132" s="439" t="s">
        <v>50</v>
      </c>
      <c r="BG132" s="439" t="s">
        <v>51</v>
      </c>
      <c r="BH132" s="395">
        <v>1</v>
      </c>
      <c r="BI132" s="88"/>
      <c r="BJ132" s="327"/>
      <c r="BK132" s="328"/>
      <c r="BL132" s="439" t="s">
        <v>50</v>
      </c>
      <c r="BM132" s="440" t="s">
        <v>51</v>
      </c>
    </row>
    <row r="133" spans="1:65" ht="13.5" customHeight="1" x14ac:dyDescent="0.2">
      <c r="A133" s="460"/>
      <c r="B133" s="394"/>
      <c r="C133" s="88"/>
      <c r="D133" s="327"/>
      <c r="E133" s="328"/>
      <c r="F133" s="439"/>
      <c r="G133" s="439"/>
      <c r="H133" s="395"/>
      <c r="I133" s="88"/>
      <c r="J133" s="327"/>
      <c r="K133" s="328"/>
      <c r="L133" s="439"/>
      <c r="M133" s="440"/>
      <c r="N133" s="57"/>
      <c r="O133" s="394"/>
      <c r="P133" s="88"/>
      <c r="Q133" s="327"/>
      <c r="R133" s="328"/>
      <c r="S133" s="439"/>
      <c r="T133" s="439"/>
      <c r="U133" s="395"/>
      <c r="V133" s="88"/>
      <c r="W133" s="327"/>
      <c r="X133" s="328"/>
      <c r="Y133" s="439"/>
      <c r="Z133" s="440"/>
      <c r="AA133" s="57"/>
      <c r="AB133" s="394"/>
      <c r="AC133" s="88"/>
      <c r="AD133" s="327"/>
      <c r="AE133" s="328"/>
      <c r="AF133" s="439"/>
      <c r="AG133" s="439"/>
      <c r="AH133" s="395"/>
      <c r="AI133" s="88"/>
      <c r="AJ133" s="327"/>
      <c r="AK133" s="328"/>
      <c r="AL133" s="439"/>
      <c r="AM133" s="440"/>
      <c r="AN133" s="57"/>
      <c r="AO133" s="394"/>
      <c r="AP133" s="88"/>
      <c r="AQ133" s="327"/>
      <c r="AR133" s="328"/>
      <c r="AS133" s="439"/>
      <c r="AT133" s="439"/>
      <c r="AU133" s="395"/>
      <c r="AV133" s="88"/>
      <c r="AW133" s="327"/>
      <c r="AX133" s="328"/>
      <c r="AY133" s="439"/>
      <c r="AZ133" s="440"/>
      <c r="BA133" s="57"/>
      <c r="BB133" s="394"/>
      <c r="BC133" s="88"/>
      <c r="BD133" s="327"/>
      <c r="BE133" s="328"/>
      <c r="BF133" s="439"/>
      <c r="BG133" s="439"/>
      <c r="BH133" s="395"/>
      <c r="BI133" s="88"/>
      <c r="BJ133" s="327"/>
      <c r="BK133" s="328"/>
      <c r="BL133" s="439"/>
      <c r="BM133" s="440"/>
    </row>
    <row r="134" spans="1:65" ht="13.5" customHeight="1" x14ac:dyDescent="0.2">
      <c r="A134" s="460"/>
      <c r="B134" s="394">
        <v>2</v>
      </c>
      <c r="C134" s="88"/>
      <c r="D134" s="327"/>
      <c r="E134" s="328"/>
      <c r="F134" s="439"/>
      <c r="G134" s="439"/>
      <c r="H134" s="395">
        <v>2</v>
      </c>
      <c r="I134" s="88"/>
      <c r="J134" s="327"/>
      <c r="K134" s="328"/>
      <c r="L134" s="439"/>
      <c r="M134" s="440"/>
      <c r="N134" s="57"/>
      <c r="O134" s="394">
        <v>2</v>
      </c>
      <c r="P134" s="88"/>
      <c r="Q134" s="327"/>
      <c r="R134" s="328"/>
      <c r="S134" s="439"/>
      <c r="T134" s="439"/>
      <c r="U134" s="395">
        <v>2</v>
      </c>
      <c r="V134" s="88"/>
      <c r="W134" s="327"/>
      <c r="X134" s="328"/>
      <c r="Y134" s="439"/>
      <c r="Z134" s="440"/>
      <c r="AA134" s="57"/>
      <c r="AB134" s="394">
        <v>2</v>
      </c>
      <c r="AC134" s="88"/>
      <c r="AD134" s="327"/>
      <c r="AE134" s="328"/>
      <c r="AF134" s="439"/>
      <c r="AG134" s="439"/>
      <c r="AH134" s="395">
        <v>2</v>
      </c>
      <c r="AI134" s="88"/>
      <c r="AJ134" s="327"/>
      <c r="AK134" s="328"/>
      <c r="AL134" s="439"/>
      <c r="AM134" s="440"/>
      <c r="AN134" s="57"/>
      <c r="AO134" s="394">
        <v>2</v>
      </c>
      <c r="AP134" s="88"/>
      <c r="AQ134" s="327"/>
      <c r="AR134" s="328"/>
      <c r="AS134" s="439"/>
      <c r="AT134" s="439"/>
      <c r="AU134" s="395">
        <v>2</v>
      </c>
      <c r="AV134" s="88"/>
      <c r="AW134" s="327"/>
      <c r="AX134" s="328"/>
      <c r="AY134" s="439"/>
      <c r="AZ134" s="440"/>
      <c r="BA134" s="57"/>
      <c r="BB134" s="394">
        <v>2</v>
      </c>
      <c r="BC134" s="88"/>
      <c r="BD134" s="327"/>
      <c r="BE134" s="328"/>
      <c r="BF134" s="439"/>
      <c r="BG134" s="439"/>
      <c r="BH134" s="395">
        <v>2</v>
      </c>
      <c r="BI134" s="88"/>
      <c r="BJ134" s="327"/>
      <c r="BK134" s="328"/>
      <c r="BL134" s="439"/>
      <c r="BM134" s="440"/>
    </row>
    <row r="135" spans="1:65" ht="13.5" customHeight="1" x14ac:dyDescent="0.2">
      <c r="A135" s="460"/>
      <c r="B135" s="394"/>
      <c r="C135" s="88"/>
      <c r="D135" s="327"/>
      <c r="E135" s="328"/>
      <c r="F135" s="439"/>
      <c r="G135" s="439"/>
      <c r="H135" s="395"/>
      <c r="I135" s="88"/>
      <c r="J135" s="327"/>
      <c r="K135" s="328"/>
      <c r="L135" s="439"/>
      <c r="M135" s="440"/>
      <c r="N135" s="57"/>
      <c r="O135" s="394"/>
      <c r="P135" s="88"/>
      <c r="Q135" s="327"/>
      <c r="R135" s="328"/>
      <c r="S135" s="439"/>
      <c r="T135" s="439"/>
      <c r="U135" s="395"/>
      <c r="V135" s="88"/>
      <c r="W135" s="327"/>
      <c r="X135" s="328"/>
      <c r="Y135" s="439"/>
      <c r="Z135" s="440"/>
      <c r="AA135" s="57"/>
      <c r="AB135" s="394"/>
      <c r="AC135" s="88"/>
      <c r="AD135" s="327"/>
      <c r="AE135" s="328"/>
      <c r="AF135" s="439"/>
      <c r="AG135" s="439"/>
      <c r="AH135" s="395"/>
      <c r="AI135" s="88"/>
      <c r="AJ135" s="327"/>
      <c r="AK135" s="328"/>
      <c r="AL135" s="439"/>
      <c r="AM135" s="440"/>
      <c r="AN135" s="57"/>
      <c r="AO135" s="394"/>
      <c r="AP135" s="88"/>
      <c r="AQ135" s="327"/>
      <c r="AR135" s="328"/>
      <c r="AS135" s="439"/>
      <c r="AT135" s="439"/>
      <c r="AU135" s="395"/>
      <c r="AV135" s="88"/>
      <c r="AW135" s="327"/>
      <c r="AX135" s="328"/>
      <c r="AY135" s="439"/>
      <c r="AZ135" s="440"/>
      <c r="BA135" s="57"/>
      <c r="BB135" s="394"/>
      <c r="BC135" s="88"/>
      <c r="BD135" s="327"/>
      <c r="BE135" s="328"/>
      <c r="BF135" s="439"/>
      <c r="BG135" s="439"/>
      <c r="BH135" s="395"/>
      <c r="BI135" s="88"/>
      <c r="BJ135" s="327"/>
      <c r="BK135" s="328"/>
      <c r="BL135" s="439"/>
      <c r="BM135" s="440"/>
    </row>
    <row r="136" spans="1:65" ht="13.5" customHeight="1" x14ac:dyDescent="0.2">
      <c r="A136" s="460"/>
      <c r="B136" s="394">
        <v>3</v>
      </c>
      <c r="C136" s="88"/>
      <c r="D136" s="327"/>
      <c r="E136" s="328"/>
      <c r="F136" s="439"/>
      <c r="G136" s="439"/>
      <c r="H136" s="395">
        <v>3</v>
      </c>
      <c r="I136" s="88"/>
      <c r="J136" s="327"/>
      <c r="K136" s="328"/>
      <c r="L136" s="439"/>
      <c r="M136" s="440"/>
      <c r="N136" s="57"/>
      <c r="O136" s="394">
        <v>3</v>
      </c>
      <c r="P136" s="88"/>
      <c r="Q136" s="327"/>
      <c r="R136" s="328"/>
      <c r="S136" s="439"/>
      <c r="T136" s="439"/>
      <c r="U136" s="395">
        <v>3</v>
      </c>
      <c r="V136" s="88"/>
      <c r="W136" s="327"/>
      <c r="X136" s="328"/>
      <c r="Y136" s="439"/>
      <c r="Z136" s="440"/>
      <c r="AA136" s="57"/>
      <c r="AB136" s="394">
        <v>3</v>
      </c>
      <c r="AC136" s="88"/>
      <c r="AD136" s="327"/>
      <c r="AE136" s="328"/>
      <c r="AF136" s="439"/>
      <c r="AG136" s="439"/>
      <c r="AH136" s="395">
        <v>3</v>
      </c>
      <c r="AI136" s="88"/>
      <c r="AJ136" s="327"/>
      <c r="AK136" s="328"/>
      <c r="AL136" s="439"/>
      <c r="AM136" s="440"/>
      <c r="AN136" s="57"/>
      <c r="AO136" s="394">
        <v>3</v>
      </c>
      <c r="AP136" s="88"/>
      <c r="AQ136" s="327"/>
      <c r="AR136" s="328"/>
      <c r="AS136" s="439"/>
      <c r="AT136" s="439"/>
      <c r="AU136" s="395">
        <v>3</v>
      </c>
      <c r="AV136" s="88"/>
      <c r="AW136" s="327"/>
      <c r="AX136" s="328"/>
      <c r="AY136" s="439"/>
      <c r="AZ136" s="440"/>
      <c r="BA136" s="57"/>
      <c r="BB136" s="394">
        <v>3</v>
      </c>
      <c r="BC136" s="88"/>
      <c r="BD136" s="327"/>
      <c r="BE136" s="328"/>
      <c r="BF136" s="439"/>
      <c r="BG136" s="439"/>
      <c r="BH136" s="395">
        <v>3</v>
      </c>
      <c r="BI136" s="88"/>
      <c r="BJ136" s="327"/>
      <c r="BK136" s="328"/>
      <c r="BL136" s="439"/>
      <c r="BM136" s="440"/>
    </row>
    <row r="137" spans="1:65" ht="13.5" customHeight="1" x14ac:dyDescent="0.2">
      <c r="A137" s="460"/>
      <c r="B137" s="394"/>
      <c r="C137" s="88"/>
      <c r="D137" s="327"/>
      <c r="E137" s="328"/>
      <c r="F137" s="439"/>
      <c r="G137" s="439"/>
      <c r="H137" s="395"/>
      <c r="I137" s="88"/>
      <c r="J137" s="327"/>
      <c r="K137" s="328"/>
      <c r="L137" s="439"/>
      <c r="M137" s="440"/>
      <c r="N137" s="57"/>
      <c r="O137" s="394"/>
      <c r="P137" s="88"/>
      <c r="Q137" s="327"/>
      <c r="R137" s="328"/>
      <c r="S137" s="439"/>
      <c r="T137" s="439"/>
      <c r="U137" s="395"/>
      <c r="V137" s="88"/>
      <c r="W137" s="327"/>
      <c r="X137" s="328"/>
      <c r="Y137" s="439"/>
      <c r="Z137" s="440"/>
      <c r="AA137" s="57"/>
      <c r="AB137" s="394"/>
      <c r="AC137" s="88"/>
      <c r="AD137" s="327"/>
      <c r="AE137" s="328"/>
      <c r="AF137" s="439"/>
      <c r="AG137" s="439"/>
      <c r="AH137" s="395"/>
      <c r="AI137" s="88"/>
      <c r="AJ137" s="327"/>
      <c r="AK137" s="328"/>
      <c r="AL137" s="439"/>
      <c r="AM137" s="440"/>
      <c r="AN137" s="57"/>
      <c r="AO137" s="394"/>
      <c r="AP137" s="88"/>
      <c r="AQ137" s="327"/>
      <c r="AR137" s="328"/>
      <c r="AS137" s="439"/>
      <c r="AT137" s="439"/>
      <c r="AU137" s="395"/>
      <c r="AV137" s="88"/>
      <c r="AW137" s="327"/>
      <c r="AX137" s="328"/>
      <c r="AY137" s="439"/>
      <c r="AZ137" s="440"/>
      <c r="BA137" s="57"/>
      <c r="BB137" s="394"/>
      <c r="BC137" s="88"/>
      <c r="BD137" s="327"/>
      <c r="BE137" s="328"/>
      <c r="BF137" s="439"/>
      <c r="BG137" s="439"/>
      <c r="BH137" s="395"/>
      <c r="BI137" s="88"/>
      <c r="BJ137" s="327"/>
      <c r="BK137" s="328"/>
      <c r="BL137" s="439"/>
      <c r="BM137" s="440"/>
    </row>
    <row r="138" spans="1:65" ht="13.5" customHeight="1" x14ac:dyDescent="0.2">
      <c r="A138" s="460"/>
      <c r="B138" s="394">
        <v>4</v>
      </c>
      <c r="C138" s="88"/>
      <c r="D138" s="327"/>
      <c r="E138" s="328"/>
      <c r="F138" s="439"/>
      <c r="G138" s="439"/>
      <c r="H138" s="395">
        <v>4</v>
      </c>
      <c r="I138" s="88"/>
      <c r="J138" s="327"/>
      <c r="K138" s="328"/>
      <c r="L138" s="439"/>
      <c r="M138" s="440"/>
      <c r="N138" s="57"/>
      <c r="O138" s="394">
        <v>4</v>
      </c>
      <c r="P138" s="88"/>
      <c r="Q138" s="327"/>
      <c r="R138" s="328"/>
      <c r="S138" s="439"/>
      <c r="T138" s="439"/>
      <c r="U138" s="395">
        <v>4</v>
      </c>
      <c r="V138" s="88"/>
      <c r="W138" s="327"/>
      <c r="X138" s="328"/>
      <c r="Y138" s="439"/>
      <c r="Z138" s="440"/>
      <c r="AA138" s="57"/>
      <c r="AB138" s="394">
        <v>4</v>
      </c>
      <c r="AC138" s="88"/>
      <c r="AD138" s="327"/>
      <c r="AE138" s="328"/>
      <c r="AF138" s="439"/>
      <c r="AG138" s="439"/>
      <c r="AH138" s="395">
        <v>4</v>
      </c>
      <c r="AI138" s="88"/>
      <c r="AJ138" s="327"/>
      <c r="AK138" s="328"/>
      <c r="AL138" s="439"/>
      <c r="AM138" s="440"/>
      <c r="AN138" s="57"/>
      <c r="AO138" s="394">
        <v>4</v>
      </c>
      <c r="AP138" s="88"/>
      <c r="AQ138" s="327"/>
      <c r="AR138" s="328"/>
      <c r="AS138" s="439"/>
      <c r="AT138" s="439"/>
      <c r="AU138" s="395">
        <v>4</v>
      </c>
      <c r="AV138" s="88"/>
      <c r="AW138" s="327"/>
      <c r="AX138" s="328"/>
      <c r="AY138" s="439"/>
      <c r="AZ138" s="440"/>
      <c r="BA138" s="57"/>
      <c r="BB138" s="394">
        <v>4</v>
      </c>
      <c r="BC138" s="88"/>
      <c r="BD138" s="327"/>
      <c r="BE138" s="328"/>
      <c r="BF138" s="439"/>
      <c r="BG138" s="439"/>
      <c r="BH138" s="395">
        <v>4</v>
      </c>
      <c r="BI138" s="88"/>
      <c r="BJ138" s="327"/>
      <c r="BK138" s="328"/>
      <c r="BL138" s="439"/>
      <c r="BM138" s="440"/>
    </row>
    <row r="139" spans="1:65" ht="13.5" customHeight="1" x14ac:dyDescent="0.2">
      <c r="A139" s="460"/>
      <c r="B139" s="394"/>
      <c r="C139" s="88"/>
      <c r="D139" s="327"/>
      <c r="E139" s="328"/>
      <c r="F139" s="439"/>
      <c r="G139" s="439"/>
      <c r="H139" s="395"/>
      <c r="I139" s="88"/>
      <c r="J139" s="327"/>
      <c r="K139" s="328"/>
      <c r="L139" s="439"/>
      <c r="M139" s="440"/>
      <c r="N139" s="57"/>
      <c r="O139" s="394"/>
      <c r="P139" s="88"/>
      <c r="Q139" s="327"/>
      <c r="R139" s="328"/>
      <c r="S139" s="439"/>
      <c r="T139" s="439"/>
      <c r="U139" s="395"/>
      <c r="V139" s="88"/>
      <c r="W139" s="327"/>
      <c r="X139" s="328"/>
      <c r="Y139" s="439"/>
      <c r="Z139" s="440"/>
      <c r="AA139" s="57"/>
      <c r="AB139" s="394"/>
      <c r="AC139" s="88"/>
      <c r="AD139" s="327"/>
      <c r="AE139" s="328"/>
      <c r="AF139" s="439"/>
      <c r="AG139" s="439"/>
      <c r="AH139" s="395"/>
      <c r="AI139" s="88"/>
      <c r="AJ139" s="327"/>
      <c r="AK139" s="328"/>
      <c r="AL139" s="439"/>
      <c r="AM139" s="440"/>
      <c r="AN139" s="57"/>
      <c r="AO139" s="394"/>
      <c r="AP139" s="88"/>
      <c r="AQ139" s="327"/>
      <c r="AR139" s="328"/>
      <c r="AS139" s="439"/>
      <c r="AT139" s="439"/>
      <c r="AU139" s="395"/>
      <c r="AV139" s="88"/>
      <c r="AW139" s="327"/>
      <c r="AX139" s="328"/>
      <c r="AY139" s="439"/>
      <c r="AZ139" s="440"/>
      <c r="BA139" s="57"/>
      <c r="BB139" s="394"/>
      <c r="BC139" s="88"/>
      <c r="BD139" s="327"/>
      <c r="BE139" s="328"/>
      <c r="BF139" s="439"/>
      <c r="BG139" s="439"/>
      <c r="BH139" s="395"/>
      <c r="BI139" s="88"/>
      <c r="BJ139" s="327"/>
      <c r="BK139" s="328"/>
      <c r="BL139" s="439"/>
      <c r="BM139" s="440"/>
    </row>
    <row r="140" spans="1:65" ht="13.5" customHeight="1" x14ac:dyDescent="0.2">
      <c r="A140" s="460"/>
      <c r="B140" s="394">
        <v>5</v>
      </c>
      <c r="C140" s="88"/>
      <c r="D140" s="327"/>
      <c r="E140" s="328"/>
      <c r="F140" s="439"/>
      <c r="G140" s="439"/>
      <c r="H140" s="395">
        <v>5</v>
      </c>
      <c r="I140" s="88"/>
      <c r="J140" s="327"/>
      <c r="K140" s="328"/>
      <c r="L140" s="439"/>
      <c r="M140" s="440"/>
      <c r="N140" s="57"/>
      <c r="O140" s="394">
        <v>5</v>
      </c>
      <c r="P140" s="88"/>
      <c r="Q140" s="327"/>
      <c r="R140" s="328"/>
      <c r="S140" s="439"/>
      <c r="T140" s="439"/>
      <c r="U140" s="395">
        <v>5</v>
      </c>
      <c r="V140" s="88"/>
      <c r="W140" s="327"/>
      <c r="X140" s="328"/>
      <c r="Y140" s="439"/>
      <c r="Z140" s="440"/>
      <c r="AA140" s="57"/>
      <c r="AB140" s="394">
        <v>5</v>
      </c>
      <c r="AC140" s="88"/>
      <c r="AD140" s="327"/>
      <c r="AE140" s="328"/>
      <c r="AF140" s="439"/>
      <c r="AG140" s="439"/>
      <c r="AH140" s="395">
        <v>5</v>
      </c>
      <c r="AI140" s="88"/>
      <c r="AJ140" s="327"/>
      <c r="AK140" s="328"/>
      <c r="AL140" s="439"/>
      <c r="AM140" s="440"/>
      <c r="AN140" s="57"/>
      <c r="AO140" s="394">
        <v>5</v>
      </c>
      <c r="AP140" s="88"/>
      <c r="AQ140" s="327"/>
      <c r="AR140" s="328"/>
      <c r="AS140" s="439"/>
      <c r="AT140" s="439"/>
      <c r="AU140" s="395">
        <v>5</v>
      </c>
      <c r="AV140" s="88"/>
      <c r="AW140" s="327"/>
      <c r="AX140" s="328"/>
      <c r="AY140" s="439"/>
      <c r="AZ140" s="440"/>
      <c r="BA140" s="57"/>
      <c r="BB140" s="394">
        <v>5</v>
      </c>
      <c r="BC140" s="88"/>
      <c r="BD140" s="327"/>
      <c r="BE140" s="328"/>
      <c r="BF140" s="439"/>
      <c r="BG140" s="439"/>
      <c r="BH140" s="395">
        <v>5</v>
      </c>
      <c r="BI140" s="88"/>
      <c r="BJ140" s="327"/>
      <c r="BK140" s="328"/>
      <c r="BL140" s="439"/>
      <c r="BM140" s="440"/>
    </row>
    <row r="141" spans="1:65" ht="13.5" customHeight="1" x14ac:dyDescent="0.2">
      <c r="A141" s="460"/>
      <c r="B141" s="394"/>
      <c r="C141" s="88"/>
      <c r="D141" s="327"/>
      <c r="E141" s="328"/>
      <c r="F141" s="439"/>
      <c r="G141" s="439"/>
      <c r="H141" s="395"/>
      <c r="I141" s="88"/>
      <c r="J141" s="327"/>
      <c r="K141" s="328"/>
      <c r="L141" s="439"/>
      <c r="M141" s="440"/>
      <c r="N141" s="57"/>
      <c r="O141" s="394"/>
      <c r="P141" s="88"/>
      <c r="Q141" s="327"/>
      <c r="R141" s="328"/>
      <c r="S141" s="439"/>
      <c r="T141" s="439"/>
      <c r="U141" s="395"/>
      <c r="V141" s="88"/>
      <c r="W141" s="327"/>
      <c r="X141" s="328"/>
      <c r="Y141" s="439"/>
      <c r="Z141" s="440"/>
      <c r="AA141" s="57"/>
      <c r="AB141" s="394"/>
      <c r="AC141" s="88"/>
      <c r="AD141" s="327"/>
      <c r="AE141" s="328"/>
      <c r="AF141" s="439"/>
      <c r="AG141" s="439"/>
      <c r="AH141" s="395"/>
      <c r="AI141" s="88"/>
      <c r="AJ141" s="327"/>
      <c r="AK141" s="328"/>
      <c r="AL141" s="439"/>
      <c r="AM141" s="440"/>
      <c r="AN141" s="57"/>
      <c r="AO141" s="394"/>
      <c r="AP141" s="88"/>
      <c r="AQ141" s="327"/>
      <c r="AR141" s="328"/>
      <c r="AS141" s="439"/>
      <c r="AT141" s="439"/>
      <c r="AU141" s="395"/>
      <c r="AV141" s="88"/>
      <c r="AW141" s="327"/>
      <c r="AX141" s="328"/>
      <c r="AY141" s="439"/>
      <c r="AZ141" s="440"/>
      <c r="BA141" s="57"/>
      <c r="BB141" s="394"/>
      <c r="BC141" s="88"/>
      <c r="BD141" s="327"/>
      <c r="BE141" s="328"/>
      <c r="BF141" s="439"/>
      <c r="BG141" s="439"/>
      <c r="BH141" s="395"/>
      <c r="BI141" s="88"/>
      <c r="BJ141" s="327"/>
      <c r="BK141" s="328"/>
      <c r="BL141" s="439"/>
      <c r="BM141" s="440"/>
    </row>
    <row r="142" spans="1:65" ht="10.5" customHeight="1" x14ac:dyDescent="0.2">
      <c r="A142" s="460"/>
      <c r="B142" s="394">
        <v>6</v>
      </c>
      <c r="C142" s="88"/>
      <c r="D142" s="327"/>
      <c r="E142" s="328"/>
      <c r="F142" s="439"/>
      <c r="G142" s="439"/>
      <c r="H142" s="395">
        <v>6</v>
      </c>
      <c r="I142" s="88"/>
      <c r="J142" s="327"/>
      <c r="K142" s="328"/>
      <c r="L142" s="439"/>
      <c r="M142" s="440"/>
      <c r="N142" s="57"/>
      <c r="O142" s="394">
        <v>6</v>
      </c>
      <c r="P142" s="88"/>
      <c r="Q142" s="327"/>
      <c r="R142" s="328"/>
      <c r="S142" s="439"/>
      <c r="T142" s="439"/>
      <c r="U142" s="395">
        <v>6</v>
      </c>
      <c r="V142" s="88"/>
      <c r="W142" s="327"/>
      <c r="X142" s="328"/>
      <c r="Y142" s="439"/>
      <c r="Z142" s="440"/>
      <c r="AA142" s="57"/>
      <c r="AB142" s="394">
        <v>6</v>
      </c>
      <c r="AC142" s="88"/>
      <c r="AD142" s="327"/>
      <c r="AE142" s="328"/>
      <c r="AF142" s="439"/>
      <c r="AG142" s="439"/>
      <c r="AH142" s="395">
        <v>6</v>
      </c>
      <c r="AI142" s="88"/>
      <c r="AJ142" s="327"/>
      <c r="AK142" s="328"/>
      <c r="AL142" s="439"/>
      <c r="AM142" s="440"/>
      <c r="AN142" s="57"/>
      <c r="AO142" s="394">
        <v>6</v>
      </c>
      <c r="AP142" s="88"/>
      <c r="AQ142" s="327"/>
      <c r="AR142" s="328"/>
      <c r="AS142" s="439"/>
      <c r="AT142" s="439"/>
      <c r="AU142" s="395">
        <v>6</v>
      </c>
      <c r="AV142" s="88"/>
      <c r="AW142" s="327"/>
      <c r="AX142" s="328"/>
      <c r="AY142" s="439"/>
      <c r="AZ142" s="440"/>
      <c r="BA142" s="57"/>
      <c r="BB142" s="394">
        <v>6</v>
      </c>
      <c r="BC142" s="88"/>
      <c r="BD142" s="327"/>
      <c r="BE142" s="328"/>
      <c r="BF142" s="439"/>
      <c r="BG142" s="439"/>
      <c r="BH142" s="395">
        <v>6</v>
      </c>
      <c r="BI142" s="88"/>
      <c r="BJ142" s="327"/>
      <c r="BK142" s="328"/>
      <c r="BL142" s="439"/>
      <c r="BM142" s="440"/>
    </row>
    <row r="143" spans="1:65" ht="15" customHeight="1" thickBot="1" x14ac:dyDescent="0.25">
      <c r="A143" s="461"/>
      <c r="B143" s="394"/>
      <c r="C143" s="88"/>
      <c r="D143" s="327"/>
      <c r="E143" s="328"/>
      <c r="F143" s="439"/>
      <c r="G143" s="439"/>
      <c r="H143" s="395"/>
      <c r="I143" s="88"/>
      <c r="J143" s="327"/>
      <c r="K143" s="328"/>
      <c r="L143" s="439"/>
      <c r="M143" s="440"/>
      <c r="N143" s="57"/>
      <c r="O143" s="394"/>
      <c r="P143" s="88"/>
      <c r="Q143" s="327"/>
      <c r="R143" s="328"/>
      <c r="S143" s="439"/>
      <c r="T143" s="439"/>
      <c r="U143" s="395"/>
      <c r="V143" s="88"/>
      <c r="W143" s="327"/>
      <c r="X143" s="328"/>
      <c r="Y143" s="439"/>
      <c r="Z143" s="440"/>
      <c r="AA143" s="57"/>
      <c r="AB143" s="394"/>
      <c r="AC143" s="88"/>
      <c r="AD143" s="327"/>
      <c r="AE143" s="328"/>
      <c r="AF143" s="439"/>
      <c r="AG143" s="439"/>
      <c r="AH143" s="395"/>
      <c r="AI143" s="88"/>
      <c r="AJ143" s="327"/>
      <c r="AK143" s="328"/>
      <c r="AL143" s="439"/>
      <c r="AM143" s="440"/>
      <c r="AN143" s="57"/>
      <c r="AO143" s="394"/>
      <c r="AP143" s="88"/>
      <c r="AQ143" s="327"/>
      <c r="AR143" s="328"/>
      <c r="AS143" s="439"/>
      <c r="AT143" s="439"/>
      <c r="AU143" s="395"/>
      <c r="AV143" s="88"/>
      <c r="AW143" s="327"/>
      <c r="AX143" s="328"/>
      <c r="AY143" s="439"/>
      <c r="AZ143" s="440"/>
      <c r="BA143" s="57"/>
      <c r="BB143" s="394"/>
      <c r="BC143" s="88"/>
      <c r="BD143" s="327"/>
      <c r="BE143" s="328"/>
      <c r="BF143" s="439"/>
      <c r="BG143" s="439"/>
      <c r="BH143" s="395"/>
      <c r="BI143" s="88"/>
      <c r="BJ143" s="327"/>
      <c r="BK143" s="328"/>
      <c r="BL143" s="439"/>
      <c r="BM143" s="440"/>
    </row>
    <row r="144" spans="1:65" ht="15" customHeight="1" thickBot="1" x14ac:dyDescent="0.25">
      <c r="A144" s="139"/>
      <c r="B144" s="438" t="s">
        <v>52</v>
      </c>
      <c r="C144" s="437"/>
      <c r="D144" s="436" t="s">
        <v>53</v>
      </c>
      <c r="E144" s="437"/>
      <c r="F144" s="322"/>
      <c r="G144" s="381"/>
      <c r="H144" s="436" t="s">
        <v>52</v>
      </c>
      <c r="I144" s="437"/>
      <c r="J144" s="436" t="s">
        <v>53</v>
      </c>
      <c r="K144" s="437"/>
      <c r="L144" s="322"/>
      <c r="M144" s="323"/>
      <c r="N144" s="57"/>
      <c r="O144" s="438" t="s">
        <v>52</v>
      </c>
      <c r="P144" s="437"/>
      <c r="Q144" s="436" t="s">
        <v>53</v>
      </c>
      <c r="R144" s="437"/>
      <c r="S144" s="322"/>
      <c r="T144" s="381"/>
      <c r="U144" s="326" t="s">
        <v>52</v>
      </c>
      <c r="V144" s="325"/>
      <c r="W144" s="326" t="s">
        <v>53</v>
      </c>
      <c r="X144" s="325"/>
      <c r="Y144" s="322"/>
      <c r="Z144" s="323"/>
      <c r="AA144" s="57"/>
      <c r="AB144" s="324" t="s">
        <v>52</v>
      </c>
      <c r="AC144" s="325"/>
      <c r="AD144" s="326" t="s">
        <v>53</v>
      </c>
      <c r="AE144" s="325"/>
      <c r="AF144" s="322"/>
      <c r="AG144" s="381"/>
      <c r="AH144" s="326" t="s">
        <v>52</v>
      </c>
      <c r="AI144" s="325"/>
      <c r="AJ144" s="326" t="s">
        <v>53</v>
      </c>
      <c r="AK144" s="325"/>
      <c r="AL144" s="322"/>
      <c r="AM144" s="323"/>
      <c r="AN144" s="57"/>
      <c r="AO144" s="324" t="s">
        <v>52</v>
      </c>
      <c r="AP144" s="325"/>
      <c r="AQ144" s="326" t="s">
        <v>53</v>
      </c>
      <c r="AR144" s="325"/>
      <c r="AS144" s="322"/>
      <c r="AT144" s="381"/>
      <c r="AU144" s="326" t="s">
        <v>52</v>
      </c>
      <c r="AV144" s="325"/>
      <c r="AW144" s="326" t="s">
        <v>53</v>
      </c>
      <c r="AX144" s="325"/>
      <c r="AY144" s="322"/>
      <c r="AZ144" s="323"/>
      <c r="BA144" s="57"/>
      <c r="BB144" s="324" t="s">
        <v>52</v>
      </c>
      <c r="BC144" s="325"/>
      <c r="BD144" s="326" t="s">
        <v>53</v>
      </c>
      <c r="BE144" s="325"/>
      <c r="BF144" s="430"/>
      <c r="BG144" s="435"/>
      <c r="BH144" s="326" t="s">
        <v>52</v>
      </c>
      <c r="BI144" s="325"/>
      <c r="BJ144" s="326" t="s">
        <v>53</v>
      </c>
      <c r="BK144" s="325"/>
      <c r="BL144" s="430"/>
      <c r="BM144" s="431"/>
    </row>
    <row r="145" spans="1:65" ht="15" customHeight="1" thickBot="1" x14ac:dyDescent="0.25">
      <c r="A145" s="57"/>
      <c r="B145" s="15"/>
      <c r="C145" s="57"/>
      <c r="D145" s="15"/>
      <c r="E145" s="15"/>
      <c r="F145" s="90"/>
      <c r="G145" s="90"/>
      <c r="H145" s="15"/>
      <c r="I145" s="57"/>
      <c r="J145" s="15"/>
      <c r="K145" s="15"/>
      <c r="L145" s="90"/>
      <c r="M145" s="90"/>
      <c r="N145" s="57"/>
      <c r="O145" s="15"/>
      <c r="P145" s="57"/>
      <c r="Q145" s="15"/>
      <c r="R145" s="15"/>
      <c r="S145" s="90"/>
      <c r="T145" s="90"/>
      <c r="U145" s="15"/>
      <c r="V145" s="57"/>
      <c r="W145" s="15"/>
      <c r="X145" s="15"/>
      <c r="Y145" s="90"/>
      <c r="Z145" s="90"/>
      <c r="AA145" s="57"/>
      <c r="AB145" s="15"/>
      <c r="AC145" s="57"/>
      <c r="AD145" s="15"/>
      <c r="AE145" s="15"/>
      <c r="AF145" s="90"/>
      <c r="AG145" s="90"/>
      <c r="AH145" s="15"/>
      <c r="AI145" s="57"/>
      <c r="AJ145" s="15"/>
      <c r="AK145" s="15"/>
      <c r="AL145" s="90"/>
      <c r="AM145" s="90"/>
      <c r="AN145" s="57"/>
      <c r="AO145" s="15"/>
      <c r="AP145" s="57"/>
      <c r="AQ145" s="15"/>
      <c r="AR145" s="15"/>
      <c r="AS145" s="90"/>
      <c r="AT145" s="90"/>
      <c r="AU145" s="15"/>
      <c r="AV145" s="57"/>
      <c r="AW145" s="15"/>
      <c r="AX145" s="15"/>
      <c r="AY145" s="90"/>
      <c r="AZ145" s="90"/>
      <c r="BA145" s="57"/>
      <c r="BB145" s="15"/>
      <c r="BC145" s="57"/>
      <c r="BD145" s="15"/>
      <c r="BE145" s="15"/>
      <c r="BF145" s="90"/>
      <c r="BG145" s="90"/>
      <c r="BH145" s="15"/>
      <c r="BI145" s="57"/>
      <c r="BJ145" s="15"/>
      <c r="BK145" s="15"/>
      <c r="BL145" s="90"/>
      <c r="BM145" s="90"/>
    </row>
    <row r="146" spans="1:65" ht="15" customHeight="1" thickBot="1" x14ac:dyDescent="0.25">
      <c r="A146" s="57"/>
      <c r="B146" s="374" t="s">
        <v>54</v>
      </c>
      <c r="C146" s="432"/>
      <c r="D146" s="432"/>
      <c r="E146" s="432"/>
      <c r="F146" s="433" t="str">
        <f>O126</f>
        <v>Střešovice B</v>
      </c>
      <c r="G146" s="433"/>
      <c r="H146" s="433"/>
      <c r="I146" s="433"/>
      <c r="J146" s="433"/>
      <c r="K146" s="434"/>
      <c r="L146" s="375" t="s">
        <v>55</v>
      </c>
      <c r="M146" s="375"/>
      <c r="N146" s="375"/>
      <c r="O146" s="375"/>
      <c r="P146" s="432"/>
      <c r="Q146" s="433" t="str">
        <f>AB126</f>
        <v>Kometa B</v>
      </c>
      <c r="R146" s="433"/>
      <c r="S146" s="433"/>
      <c r="T146" s="433"/>
      <c r="U146" s="433"/>
      <c r="V146" s="434"/>
      <c r="W146" s="317" t="s">
        <v>105</v>
      </c>
      <c r="X146" s="318"/>
      <c r="Y146" s="318"/>
      <c r="Z146" s="57"/>
      <c r="AA146" s="309" t="s">
        <v>106</v>
      </c>
      <c r="AB146" s="310"/>
      <c r="AC146" s="310"/>
      <c r="AD146" s="310"/>
      <c r="AE146" s="310"/>
      <c r="AF146" s="92" t="s">
        <v>65</v>
      </c>
      <c r="AG146" s="93" t="s">
        <v>66</v>
      </c>
      <c r="AH146" s="57"/>
      <c r="AI146" s="94" t="s">
        <v>56</v>
      </c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</row>
    <row r="147" spans="1:65" ht="15" customHeight="1" x14ac:dyDescent="0.2">
      <c r="A147" s="58"/>
      <c r="B147" s="421" t="s">
        <v>57</v>
      </c>
      <c r="C147" s="422"/>
      <c r="D147" s="422"/>
      <c r="E147" s="422"/>
      <c r="F147" s="422"/>
      <c r="G147" s="422"/>
      <c r="H147" s="422"/>
      <c r="I147" s="422"/>
      <c r="J147" s="423" t="s">
        <v>58</v>
      </c>
      <c r="K147" s="424"/>
      <c r="L147" s="414" t="s">
        <v>57</v>
      </c>
      <c r="M147" s="422"/>
      <c r="N147" s="422"/>
      <c r="O147" s="422"/>
      <c r="P147" s="422"/>
      <c r="Q147" s="422"/>
      <c r="R147" s="422"/>
      <c r="S147" s="422"/>
      <c r="T147" s="422"/>
      <c r="U147" s="423" t="s">
        <v>58</v>
      </c>
      <c r="V147" s="424"/>
      <c r="W147" s="97" t="s">
        <v>59</v>
      </c>
      <c r="X147" s="98" t="s">
        <v>107</v>
      </c>
      <c r="Y147" s="425" t="s">
        <v>108</v>
      </c>
      <c r="Z147" s="426"/>
      <c r="AA147" s="98" t="s">
        <v>60</v>
      </c>
      <c r="AB147" s="99" t="s">
        <v>61</v>
      </c>
      <c r="AC147" s="100" t="s">
        <v>62</v>
      </c>
      <c r="AD147" s="427" t="s">
        <v>63</v>
      </c>
      <c r="AE147" s="428"/>
      <c r="AF147" s="428"/>
      <c r="AG147" s="429"/>
      <c r="AH147" s="58"/>
      <c r="AI147" s="376"/>
      <c r="AJ147" s="376"/>
      <c r="AK147" s="376"/>
      <c r="AL147" s="376"/>
      <c r="AM147" s="376"/>
      <c r="AN147" s="376"/>
      <c r="AO147" s="376"/>
      <c r="AP147" s="376"/>
      <c r="AQ147" s="376"/>
      <c r="AR147" s="376"/>
      <c r="AS147" s="376"/>
      <c r="AT147" s="376"/>
      <c r="AU147" s="376"/>
      <c r="AV147" s="376"/>
      <c r="AW147" s="376"/>
      <c r="AX147" s="376"/>
      <c r="AY147" s="376"/>
      <c r="AZ147" s="376"/>
      <c r="BA147" s="376"/>
      <c r="BB147" s="58"/>
      <c r="BC147" s="471" t="s">
        <v>64</v>
      </c>
      <c r="BD147" s="472"/>
      <c r="BE147" s="472"/>
      <c r="BF147" s="472"/>
      <c r="BG147" s="472"/>
      <c r="BH147" s="472"/>
      <c r="BI147" s="472"/>
      <c r="BJ147" s="472"/>
      <c r="BK147" s="472"/>
      <c r="BL147" s="472"/>
      <c r="BM147" s="473"/>
    </row>
    <row r="148" spans="1:65" ht="15" customHeight="1" x14ac:dyDescent="0.2">
      <c r="A148" s="57"/>
      <c r="B148" s="416"/>
      <c r="C148" s="417"/>
      <c r="D148" s="417"/>
      <c r="E148" s="417"/>
      <c r="F148" s="417"/>
      <c r="G148" s="417"/>
      <c r="H148" s="417"/>
      <c r="I148" s="417"/>
      <c r="J148" s="341"/>
      <c r="K148" s="342"/>
      <c r="L148" s="418"/>
      <c r="M148" s="418"/>
      <c r="N148" s="418"/>
      <c r="O148" s="418"/>
      <c r="P148" s="418"/>
      <c r="Q148" s="418"/>
      <c r="R148" s="418"/>
      <c r="S148" s="418"/>
      <c r="T148" s="419"/>
      <c r="U148" s="341"/>
      <c r="V148" s="342"/>
      <c r="W148" s="101"/>
      <c r="X148" s="88"/>
      <c r="Y148" s="327"/>
      <c r="Z148" s="328"/>
      <c r="AA148" s="88"/>
      <c r="AB148" s="88"/>
      <c r="AC148" s="88"/>
      <c r="AD148" s="327"/>
      <c r="AE148" s="403"/>
      <c r="AF148" s="403"/>
      <c r="AG148" s="404"/>
      <c r="AH148" s="57"/>
      <c r="AI148" s="376"/>
      <c r="AJ148" s="376"/>
      <c r="AK148" s="376"/>
      <c r="AL148" s="376"/>
      <c r="AM148" s="376"/>
      <c r="AN148" s="376"/>
      <c r="AO148" s="376"/>
      <c r="AP148" s="376"/>
      <c r="AQ148" s="376"/>
      <c r="AR148" s="376"/>
      <c r="AS148" s="376"/>
      <c r="AT148" s="376"/>
      <c r="AU148" s="376"/>
      <c r="AV148" s="376"/>
      <c r="AW148" s="376"/>
      <c r="AX148" s="376"/>
      <c r="AY148" s="376"/>
      <c r="AZ148" s="376"/>
      <c r="BA148" s="376"/>
      <c r="BB148" s="57"/>
      <c r="BC148" s="420"/>
      <c r="BD148" s="376"/>
      <c r="BE148" s="414"/>
      <c r="BF148" s="413" t="s">
        <v>65</v>
      </c>
      <c r="BG148" s="376"/>
      <c r="BH148" s="414"/>
      <c r="BI148" s="102" t="s">
        <v>66</v>
      </c>
      <c r="BJ148" s="96"/>
      <c r="BK148" s="413" t="s">
        <v>67</v>
      </c>
      <c r="BL148" s="376"/>
      <c r="BM148" s="415"/>
    </row>
    <row r="149" spans="1:65" ht="15" customHeight="1" x14ac:dyDescent="0.2">
      <c r="A149" s="57"/>
      <c r="B149" s="379"/>
      <c r="C149" s="380"/>
      <c r="D149" s="380"/>
      <c r="E149" s="380"/>
      <c r="F149" s="380"/>
      <c r="G149" s="380"/>
      <c r="H149" s="380"/>
      <c r="I149" s="380"/>
      <c r="J149" s="341"/>
      <c r="K149" s="342"/>
      <c r="L149" s="370"/>
      <c r="M149" s="370"/>
      <c r="N149" s="370"/>
      <c r="O149" s="370"/>
      <c r="P149" s="370"/>
      <c r="Q149" s="370"/>
      <c r="R149" s="370"/>
      <c r="S149" s="370"/>
      <c r="T149" s="371"/>
      <c r="U149" s="341"/>
      <c r="V149" s="342"/>
      <c r="W149" s="101"/>
      <c r="X149" s="88"/>
      <c r="Y149" s="327"/>
      <c r="Z149" s="328"/>
      <c r="AA149" s="88"/>
      <c r="AB149" s="88"/>
      <c r="AC149" s="88"/>
      <c r="AD149" s="327"/>
      <c r="AE149" s="403"/>
      <c r="AF149" s="403"/>
      <c r="AG149" s="404"/>
      <c r="AH149" s="57"/>
      <c r="AI149" s="376"/>
      <c r="AJ149" s="376"/>
      <c r="AK149" s="376"/>
      <c r="AL149" s="376"/>
      <c r="AM149" s="376"/>
      <c r="AN149" s="376"/>
      <c r="AO149" s="376"/>
      <c r="AP149" s="376"/>
      <c r="AQ149" s="376"/>
      <c r="AR149" s="376"/>
      <c r="AS149" s="376"/>
      <c r="AT149" s="376"/>
      <c r="AU149" s="376"/>
      <c r="AV149" s="376"/>
      <c r="AW149" s="376"/>
      <c r="AX149" s="376"/>
      <c r="AY149" s="376"/>
      <c r="AZ149" s="376"/>
      <c r="BA149" s="376"/>
      <c r="BB149" s="57"/>
      <c r="BC149" s="409" t="s">
        <v>41</v>
      </c>
      <c r="BD149" s="320"/>
      <c r="BE149" s="321"/>
      <c r="BF149" s="103"/>
      <c r="BG149" s="104"/>
      <c r="BH149" s="105"/>
      <c r="BI149" s="103"/>
      <c r="BJ149" s="105"/>
      <c r="BK149" s="103"/>
      <c r="BL149" s="104"/>
      <c r="BM149" s="106"/>
    </row>
    <row r="150" spans="1:65" ht="15" customHeight="1" x14ac:dyDescent="0.2">
      <c r="A150" s="57"/>
      <c r="B150" s="379"/>
      <c r="C150" s="380"/>
      <c r="D150" s="380"/>
      <c r="E150" s="380"/>
      <c r="F150" s="380"/>
      <c r="G150" s="380"/>
      <c r="H150" s="380"/>
      <c r="I150" s="380"/>
      <c r="J150" s="341"/>
      <c r="K150" s="342"/>
      <c r="L150" s="370"/>
      <c r="M150" s="370"/>
      <c r="N150" s="370"/>
      <c r="O150" s="370"/>
      <c r="P150" s="370"/>
      <c r="Q150" s="370"/>
      <c r="R150" s="370"/>
      <c r="S150" s="370"/>
      <c r="T150" s="371"/>
      <c r="U150" s="341"/>
      <c r="V150" s="342"/>
      <c r="W150" s="101"/>
      <c r="X150" s="88"/>
      <c r="Y150" s="327"/>
      <c r="Z150" s="328"/>
      <c r="AA150" s="88"/>
      <c r="AB150" s="88"/>
      <c r="AC150" s="88"/>
      <c r="AD150" s="327"/>
      <c r="AE150" s="403"/>
      <c r="AF150" s="403"/>
      <c r="AG150" s="404"/>
      <c r="AH150" s="57"/>
      <c r="AI150" s="376"/>
      <c r="AJ150" s="376"/>
      <c r="AK150" s="376"/>
      <c r="AL150" s="376"/>
      <c r="AM150" s="376"/>
      <c r="AN150" s="376"/>
      <c r="AO150" s="376"/>
      <c r="AP150" s="376"/>
      <c r="AQ150" s="376"/>
      <c r="AR150" s="376"/>
      <c r="AS150" s="376"/>
      <c r="AT150" s="376"/>
      <c r="AU150" s="376"/>
      <c r="AV150" s="376"/>
      <c r="AW150" s="376"/>
      <c r="AX150" s="376"/>
      <c r="AY150" s="376"/>
      <c r="AZ150" s="376"/>
      <c r="BA150" s="376"/>
      <c r="BB150" s="57"/>
      <c r="BC150" s="409" t="s">
        <v>42</v>
      </c>
      <c r="BD150" s="320"/>
      <c r="BE150" s="321"/>
      <c r="BF150" s="86"/>
      <c r="BG150" s="84"/>
      <c r="BH150" s="85"/>
      <c r="BI150" s="86"/>
      <c r="BJ150" s="85"/>
      <c r="BK150" s="103"/>
      <c r="BL150" s="104"/>
      <c r="BM150" s="106"/>
    </row>
    <row r="151" spans="1:65" ht="15" customHeight="1" x14ac:dyDescent="0.2">
      <c r="A151" s="57"/>
      <c r="B151" s="410" t="s">
        <v>112</v>
      </c>
      <c r="C151" s="411"/>
      <c r="D151" s="411"/>
      <c r="E151" s="411"/>
      <c r="F151" s="411"/>
      <c r="G151" s="411"/>
      <c r="H151" s="411"/>
      <c r="I151" s="412"/>
      <c r="J151" s="341"/>
      <c r="K151" s="342"/>
      <c r="L151" s="410" t="s">
        <v>110</v>
      </c>
      <c r="M151" s="411"/>
      <c r="N151" s="411"/>
      <c r="O151" s="411"/>
      <c r="P151" s="411"/>
      <c r="Q151" s="411"/>
      <c r="R151" s="411"/>
      <c r="S151" s="411"/>
      <c r="T151" s="412"/>
      <c r="U151" s="341"/>
      <c r="V151" s="342"/>
      <c r="W151" s="101"/>
      <c r="X151" s="88"/>
      <c r="Y151" s="327"/>
      <c r="Z151" s="328"/>
      <c r="AA151" s="88"/>
      <c r="AB151" s="88"/>
      <c r="AC151" s="88"/>
      <c r="AD151" s="327"/>
      <c r="AE151" s="403"/>
      <c r="AF151" s="403"/>
      <c r="AG151" s="404"/>
      <c r="AH151" s="57"/>
      <c r="AI151" s="376"/>
      <c r="AJ151" s="376"/>
      <c r="AK151" s="376"/>
      <c r="AL151" s="376"/>
      <c r="AM151" s="376"/>
      <c r="AN151" s="376"/>
      <c r="AO151" s="376"/>
      <c r="AP151" s="376"/>
      <c r="AQ151" s="376"/>
      <c r="AR151" s="376"/>
      <c r="AS151" s="376"/>
      <c r="AT151" s="376"/>
      <c r="AU151" s="376"/>
      <c r="AV151" s="376"/>
      <c r="AW151" s="376"/>
      <c r="AX151" s="376"/>
      <c r="AY151" s="376"/>
      <c r="AZ151" s="376"/>
      <c r="BA151" s="376"/>
      <c r="BB151" s="57"/>
      <c r="BC151" s="409" t="s">
        <v>43</v>
      </c>
      <c r="BD151" s="320"/>
      <c r="BE151" s="321"/>
      <c r="BF151" s="86"/>
      <c r="BG151" s="84"/>
      <c r="BH151" s="85"/>
      <c r="BI151" s="86"/>
      <c r="BJ151" s="85"/>
      <c r="BK151" s="103"/>
      <c r="BL151" s="104"/>
      <c r="BM151" s="106"/>
    </row>
    <row r="152" spans="1:65" ht="15" customHeight="1" x14ac:dyDescent="0.2">
      <c r="A152" s="57"/>
      <c r="B152" s="379"/>
      <c r="C152" s="380"/>
      <c r="D152" s="380"/>
      <c r="E152" s="380"/>
      <c r="F152" s="380"/>
      <c r="G152" s="380"/>
      <c r="H152" s="380"/>
      <c r="I152" s="380"/>
      <c r="J152" s="341"/>
      <c r="K152" s="342"/>
      <c r="L152" s="370"/>
      <c r="M152" s="370"/>
      <c r="N152" s="370"/>
      <c r="O152" s="370"/>
      <c r="P152" s="370"/>
      <c r="Q152" s="370"/>
      <c r="R152" s="370"/>
      <c r="S152" s="370"/>
      <c r="T152" s="371"/>
      <c r="U152" s="341"/>
      <c r="V152" s="342"/>
      <c r="W152" s="101"/>
      <c r="X152" s="88"/>
      <c r="Y152" s="327"/>
      <c r="Z152" s="328"/>
      <c r="AA152" s="88"/>
      <c r="AB152" s="88"/>
      <c r="AC152" s="88"/>
      <c r="AD152" s="327"/>
      <c r="AE152" s="403"/>
      <c r="AF152" s="403"/>
      <c r="AG152" s="404"/>
      <c r="AH152" s="57"/>
      <c r="AI152" s="376"/>
      <c r="AJ152" s="376"/>
      <c r="AK152" s="376"/>
      <c r="AL152" s="376"/>
      <c r="AM152" s="376"/>
      <c r="AN152" s="376"/>
      <c r="AO152" s="376"/>
      <c r="AP152" s="376"/>
      <c r="AQ152" s="376"/>
      <c r="AR152" s="376"/>
      <c r="AS152" s="376"/>
      <c r="AT152" s="376"/>
      <c r="AU152" s="376"/>
      <c r="AV152" s="376"/>
      <c r="AW152" s="376"/>
      <c r="AX152" s="376"/>
      <c r="AY152" s="376"/>
      <c r="AZ152" s="376"/>
      <c r="BA152" s="376"/>
      <c r="BB152" s="57"/>
      <c r="BC152" s="409" t="s">
        <v>44</v>
      </c>
      <c r="BD152" s="320"/>
      <c r="BE152" s="321"/>
      <c r="BF152" s="86"/>
      <c r="BG152" s="84"/>
      <c r="BH152" s="85"/>
      <c r="BI152" s="86"/>
      <c r="BJ152" s="85"/>
      <c r="BK152" s="103"/>
      <c r="BL152" s="104"/>
      <c r="BM152" s="106"/>
    </row>
    <row r="153" spans="1:65" ht="15" customHeight="1" x14ac:dyDescent="0.2">
      <c r="A153" s="57"/>
      <c r="B153" s="410" t="s">
        <v>111</v>
      </c>
      <c r="C153" s="411"/>
      <c r="D153" s="411"/>
      <c r="E153" s="411"/>
      <c r="F153" s="411"/>
      <c r="G153" s="411"/>
      <c r="H153" s="411"/>
      <c r="I153" s="412"/>
      <c r="J153" s="341"/>
      <c r="K153" s="342"/>
      <c r="L153" s="410" t="s">
        <v>113</v>
      </c>
      <c r="M153" s="411"/>
      <c r="N153" s="411"/>
      <c r="O153" s="411"/>
      <c r="P153" s="411"/>
      <c r="Q153" s="411"/>
      <c r="R153" s="411"/>
      <c r="S153" s="411"/>
      <c r="T153" s="412"/>
      <c r="U153" s="341"/>
      <c r="V153" s="342"/>
      <c r="W153" s="101"/>
      <c r="X153" s="88"/>
      <c r="Y153" s="327"/>
      <c r="Z153" s="328"/>
      <c r="AA153" s="88"/>
      <c r="AB153" s="88"/>
      <c r="AC153" s="88"/>
      <c r="AD153" s="327"/>
      <c r="AE153" s="403"/>
      <c r="AF153" s="403"/>
      <c r="AG153" s="404"/>
      <c r="AH153" s="57"/>
      <c r="AI153" s="376"/>
      <c r="AJ153" s="376"/>
      <c r="AK153" s="376"/>
      <c r="AL153" s="376"/>
      <c r="AM153" s="376"/>
      <c r="AN153" s="376"/>
      <c r="AO153" s="376"/>
      <c r="AP153" s="376"/>
      <c r="AQ153" s="376"/>
      <c r="AR153" s="376"/>
      <c r="AS153" s="376"/>
      <c r="AT153" s="376"/>
      <c r="AU153" s="376"/>
      <c r="AV153" s="376"/>
      <c r="AW153" s="376"/>
      <c r="AX153" s="376"/>
      <c r="AY153" s="376"/>
      <c r="AZ153" s="376"/>
      <c r="BA153" s="376"/>
      <c r="BB153" s="57"/>
      <c r="BC153" s="409" t="s">
        <v>45</v>
      </c>
      <c r="BD153" s="320"/>
      <c r="BE153" s="321"/>
      <c r="BF153" s="86"/>
      <c r="BG153" s="84"/>
      <c r="BH153" s="85"/>
      <c r="BI153" s="86"/>
      <c r="BJ153" s="85"/>
      <c r="BK153" s="103"/>
      <c r="BL153" s="104"/>
      <c r="BM153" s="106"/>
    </row>
    <row r="154" spans="1:65" ht="15" customHeight="1" x14ac:dyDescent="0.2">
      <c r="A154" s="57"/>
      <c r="B154" s="401"/>
      <c r="C154" s="402"/>
      <c r="D154" s="402"/>
      <c r="E154" s="402"/>
      <c r="F154" s="402"/>
      <c r="G154" s="402"/>
      <c r="H154" s="402"/>
      <c r="I154" s="402"/>
      <c r="J154" s="341"/>
      <c r="K154" s="342"/>
      <c r="L154" s="370"/>
      <c r="M154" s="370"/>
      <c r="N154" s="370"/>
      <c r="O154" s="370"/>
      <c r="P154" s="370"/>
      <c r="Q154" s="370"/>
      <c r="R154" s="370"/>
      <c r="S154" s="370"/>
      <c r="T154" s="371"/>
      <c r="U154" s="341"/>
      <c r="V154" s="342"/>
      <c r="W154" s="101"/>
      <c r="X154" s="88"/>
      <c r="Y154" s="327"/>
      <c r="Z154" s="328"/>
      <c r="AA154" s="88"/>
      <c r="AB154" s="88"/>
      <c r="AC154" s="88"/>
      <c r="AD154" s="327"/>
      <c r="AE154" s="403"/>
      <c r="AF154" s="403"/>
      <c r="AG154" s="404"/>
      <c r="AH154" s="57"/>
      <c r="AI154" s="376"/>
      <c r="AJ154" s="376"/>
      <c r="AK154" s="376"/>
      <c r="AL154" s="376"/>
      <c r="AM154" s="376"/>
      <c r="AN154" s="376"/>
      <c r="AO154" s="376"/>
      <c r="AP154" s="376"/>
      <c r="AQ154" s="376"/>
      <c r="AR154" s="376"/>
      <c r="AS154" s="376"/>
      <c r="AT154" s="376"/>
      <c r="AU154" s="376"/>
      <c r="AV154" s="376"/>
      <c r="AW154" s="376"/>
      <c r="AX154" s="376"/>
      <c r="AY154" s="376"/>
      <c r="AZ154" s="376"/>
      <c r="BA154" s="376"/>
      <c r="BB154" s="57"/>
      <c r="BC154" s="409" t="s">
        <v>68</v>
      </c>
      <c r="BD154" s="320"/>
      <c r="BE154" s="321"/>
      <c r="BF154" s="86"/>
      <c r="BG154" s="84"/>
      <c r="BH154" s="85"/>
      <c r="BI154" s="86"/>
      <c r="BJ154" s="85"/>
      <c r="BK154" s="103"/>
      <c r="BL154" s="104"/>
      <c r="BM154" s="106"/>
    </row>
    <row r="155" spans="1:65" ht="15" customHeight="1" x14ac:dyDescent="0.2">
      <c r="A155" s="57"/>
      <c r="B155" s="379"/>
      <c r="C155" s="380"/>
      <c r="D155" s="380"/>
      <c r="E155" s="380"/>
      <c r="F155" s="380"/>
      <c r="G155" s="380"/>
      <c r="H155" s="380"/>
      <c r="I155" s="380"/>
      <c r="J155" s="341"/>
      <c r="K155" s="342"/>
      <c r="L155" s="370"/>
      <c r="M155" s="370"/>
      <c r="N155" s="370"/>
      <c r="O155" s="370"/>
      <c r="P155" s="370"/>
      <c r="Q155" s="370"/>
      <c r="R155" s="370"/>
      <c r="S155" s="370"/>
      <c r="T155" s="371"/>
      <c r="U155" s="341"/>
      <c r="V155" s="342"/>
      <c r="W155" s="101"/>
      <c r="X155" s="88"/>
      <c r="Y155" s="327"/>
      <c r="Z155" s="328"/>
      <c r="AA155" s="88"/>
      <c r="AB155" s="88"/>
      <c r="AC155" s="88"/>
      <c r="AD155" s="327"/>
      <c r="AE155" s="403"/>
      <c r="AF155" s="403"/>
      <c r="AG155" s="404"/>
      <c r="AH155" s="57"/>
      <c r="AI155" s="376"/>
      <c r="AJ155" s="376"/>
      <c r="AK155" s="376"/>
      <c r="AL155" s="376"/>
      <c r="AM155" s="376"/>
      <c r="AN155" s="376"/>
      <c r="AO155" s="376"/>
      <c r="AP155" s="376"/>
      <c r="AQ155" s="376"/>
      <c r="AR155" s="376"/>
      <c r="AS155" s="376"/>
      <c r="AT155" s="376"/>
      <c r="AU155" s="376"/>
      <c r="AV155" s="376"/>
      <c r="AW155" s="376"/>
      <c r="AX155" s="376"/>
      <c r="AY155" s="376"/>
      <c r="AZ155" s="376"/>
      <c r="BA155" s="376"/>
      <c r="BB155" s="57"/>
      <c r="BC155" s="107" t="s">
        <v>69</v>
      </c>
      <c r="BD155" s="84"/>
      <c r="BE155" s="84"/>
      <c r="BF155" s="84"/>
      <c r="BG155" s="84"/>
      <c r="BH155" s="84"/>
      <c r="BI155" s="84"/>
      <c r="BJ155" s="84"/>
      <c r="BK155" s="405" t="s">
        <v>70</v>
      </c>
      <c r="BL155" s="405"/>
      <c r="BM155" s="406"/>
    </row>
    <row r="156" spans="1:65" ht="15" customHeight="1" x14ac:dyDescent="0.2">
      <c r="A156" s="57"/>
      <c r="B156" s="401"/>
      <c r="C156" s="402"/>
      <c r="D156" s="402"/>
      <c r="E156" s="402"/>
      <c r="F156" s="402"/>
      <c r="G156" s="402"/>
      <c r="H156" s="402"/>
      <c r="I156" s="402"/>
      <c r="J156" s="341"/>
      <c r="K156" s="342"/>
      <c r="L156" s="370"/>
      <c r="M156" s="370"/>
      <c r="N156" s="370"/>
      <c r="O156" s="370"/>
      <c r="P156" s="370"/>
      <c r="Q156" s="370"/>
      <c r="R156" s="370"/>
      <c r="S156" s="370"/>
      <c r="T156" s="371"/>
      <c r="U156" s="341"/>
      <c r="V156" s="342"/>
      <c r="W156" s="101"/>
      <c r="X156" s="88"/>
      <c r="Y156" s="327"/>
      <c r="Z156" s="328"/>
      <c r="AA156" s="88"/>
      <c r="AB156" s="88"/>
      <c r="AC156" s="88"/>
      <c r="AD156" s="327"/>
      <c r="AE156" s="403"/>
      <c r="AF156" s="403"/>
      <c r="AG156" s="404"/>
      <c r="AH156" s="57"/>
      <c r="AI156" s="376"/>
      <c r="AJ156" s="376"/>
      <c r="AK156" s="376"/>
      <c r="AL156" s="376"/>
      <c r="AM156" s="376"/>
      <c r="AN156" s="376"/>
      <c r="AO156" s="376"/>
      <c r="AP156" s="376"/>
      <c r="AQ156" s="376"/>
      <c r="AR156" s="376"/>
      <c r="AS156" s="376"/>
      <c r="AT156" s="376"/>
      <c r="AU156" s="376"/>
      <c r="AV156" s="376"/>
      <c r="AW156" s="376"/>
      <c r="AX156" s="376"/>
      <c r="AY156" s="376"/>
      <c r="AZ156" s="376"/>
      <c r="BA156" s="376"/>
      <c r="BB156" s="57"/>
      <c r="BC156" s="108"/>
      <c r="BD156" s="109"/>
      <c r="BE156" s="109"/>
      <c r="BF156" s="109"/>
      <c r="BG156" s="109"/>
      <c r="BH156" s="109"/>
      <c r="BI156" s="109"/>
      <c r="BJ156" s="109"/>
      <c r="BK156" s="407" t="s">
        <v>71</v>
      </c>
      <c r="BL156" s="407"/>
      <c r="BM156" s="408"/>
    </row>
    <row r="157" spans="1:65" ht="15" customHeight="1" thickBot="1" x14ac:dyDescent="0.25">
      <c r="A157" s="57"/>
      <c r="B157" s="379"/>
      <c r="C157" s="380"/>
      <c r="D157" s="380"/>
      <c r="E157" s="380"/>
      <c r="F157" s="380"/>
      <c r="G157" s="380"/>
      <c r="H157" s="380"/>
      <c r="I157" s="380"/>
      <c r="J157" s="341"/>
      <c r="K157" s="342"/>
      <c r="L157" s="370"/>
      <c r="M157" s="370"/>
      <c r="N157" s="370"/>
      <c r="O157" s="370"/>
      <c r="P157" s="370"/>
      <c r="Q157" s="370"/>
      <c r="R157" s="370"/>
      <c r="S157" s="370"/>
      <c r="T157" s="371"/>
      <c r="U157" s="341"/>
      <c r="V157" s="342"/>
      <c r="W157" s="110"/>
      <c r="X157" s="111"/>
      <c r="Y157" s="322"/>
      <c r="Z157" s="381"/>
      <c r="AA157" s="111"/>
      <c r="AB157" s="111"/>
      <c r="AC157" s="111"/>
      <c r="AD157" s="322"/>
      <c r="AE157" s="382"/>
      <c r="AF157" s="382"/>
      <c r="AG157" s="323"/>
      <c r="AH157" s="57"/>
      <c r="AI157" s="376"/>
      <c r="AJ157" s="376"/>
      <c r="AK157" s="376"/>
      <c r="AL157" s="376"/>
      <c r="AM157" s="376"/>
      <c r="AN157" s="376"/>
      <c r="AO157" s="376"/>
      <c r="AP157" s="376"/>
      <c r="AQ157" s="376"/>
      <c r="AR157" s="376"/>
      <c r="AS157" s="376"/>
      <c r="AT157" s="376"/>
      <c r="AU157" s="376"/>
      <c r="AV157" s="376"/>
      <c r="AW157" s="376"/>
      <c r="AX157" s="376"/>
      <c r="AY157" s="376"/>
      <c r="AZ157" s="376"/>
      <c r="BA157" s="376"/>
      <c r="BB157" s="57"/>
      <c r="BC157" s="112" t="s">
        <v>72</v>
      </c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4"/>
    </row>
    <row r="158" spans="1:65" ht="15" customHeight="1" x14ac:dyDescent="0.2">
      <c r="A158" s="65"/>
      <c r="B158" s="379"/>
      <c r="C158" s="380"/>
      <c r="D158" s="380"/>
      <c r="E158" s="380"/>
      <c r="F158" s="380"/>
      <c r="G158" s="380"/>
      <c r="H158" s="380"/>
      <c r="I158" s="380"/>
      <c r="J158" s="341"/>
      <c r="K158" s="342"/>
      <c r="L158" s="370"/>
      <c r="M158" s="370"/>
      <c r="N158" s="370"/>
      <c r="O158" s="370"/>
      <c r="P158" s="370"/>
      <c r="Q158" s="370"/>
      <c r="R158" s="370"/>
      <c r="S158" s="370"/>
      <c r="T158" s="371"/>
      <c r="U158" s="341"/>
      <c r="V158" s="342"/>
      <c r="W158" s="363" t="s">
        <v>109</v>
      </c>
      <c r="X158" s="364"/>
      <c r="Y158" s="364"/>
      <c r="Z158" s="364"/>
      <c r="AA158" s="364"/>
      <c r="AB158" s="364"/>
      <c r="AC158" s="364"/>
      <c r="AD158" s="364"/>
      <c r="AE158" s="364"/>
      <c r="AF158" s="364"/>
      <c r="AG158" s="364"/>
      <c r="AH158" s="57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57"/>
      <c r="BC158" s="116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8"/>
    </row>
    <row r="159" spans="1:65" ht="15" customHeight="1" thickBot="1" x14ac:dyDescent="0.25">
      <c r="A159" s="65"/>
      <c r="B159" s="379"/>
      <c r="C159" s="380"/>
      <c r="D159" s="380"/>
      <c r="E159" s="380"/>
      <c r="F159" s="380"/>
      <c r="G159" s="380"/>
      <c r="H159" s="380"/>
      <c r="I159" s="380"/>
      <c r="J159" s="341"/>
      <c r="K159" s="342"/>
      <c r="L159" s="370"/>
      <c r="M159" s="370"/>
      <c r="N159" s="370"/>
      <c r="O159" s="370"/>
      <c r="P159" s="370"/>
      <c r="Q159" s="370"/>
      <c r="R159" s="370"/>
      <c r="S159" s="370"/>
      <c r="T159" s="371"/>
      <c r="U159" s="341"/>
      <c r="V159" s="342"/>
      <c r="W159" s="365"/>
      <c r="X159" s="366"/>
      <c r="Y159" s="366"/>
      <c r="Z159" s="366"/>
      <c r="AA159" s="366"/>
      <c r="AB159" s="366"/>
      <c r="AC159" s="366"/>
      <c r="AD159" s="366"/>
      <c r="AE159" s="366"/>
      <c r="AF159" s="366"/>
      <c r="AG159" s="366"/>
      <c r="AH159" s="57"/>
      <c r="AI159" s="369"/>
      <c r="AJ159" s="369"/>
      <c r="AK159" s="369"/>
      <c r="AL159" s="369"/>
      <c r="AM159" s="369"/>
      <c r="AN159" s="369"/>
      <c r="AO159" s="369"/>
      <c r="AP159" s="369"/>
      <c r="AQ159" s="369"/>
      <c r="AR159" s="369"/>
      <c r="AS159" s="369"/>
      <c r="AT159" s="369"/>
      <c r="AU159" s="369"/>
      <c r="AV159" s="369"/>
      <c r="AW159" s="369"/>
      <c r="AX159" s="369"/>
      <c r="AY159" s="369"/>
      <c r="AZ159" s="369"/>
      <c r="BA159" s="369"/>
      <c r="BB159" s="57"/>
      <c r="BC159" s="311" t="s">
        <v>73</v>
      </c>
      <c r="BD159" s="312"/>
      <c r="BE159" s="312"/>
      <c r="BF159" s="312"/>
      <c r="BG159" s="312"/>
      <c r="BH159" s="312"/>
      <c r="BI159" s="312"/>
      <c r="BJ159" s="312"/>
      <c r="BK159" s="312"/>
      <c r="BL159" s="312"/>
      <c r="BM159" s="313"/>
    </row>
    <row r="160" spans="1:65" ht="15" customHeight="1" x14ac:dyDescent="0.2">
      <c r="A160" s="65"/>
      <c r="B160" s="377" t="s">
        <v>75</v>
      </c>
      <c r="C160" s="378"/>
      <c r="D160" s="400"/>
      <c r="E160" s="400"/>
      <c r="F160" s="400"/>
      <c r="G160" s="400"/>
      <c r="H160" s="400"/>
      <c r="I160" s="400"/>
      <c r="J160" s="396"/>
      <c r="K160" s="397"/>
      <c r="L160" s="377" t="s">
        <v>75</v>
      </c>
      <c r="M160" s="378"/>
      <c r="N160" s="398"/>
      <c r="O160" s="398"/>
      <c r="P160" s="398"/>
      <c r="Q160" s="398"/>
      <c r="R160" s="398"/>
      <c r="S160" s="398"/>
      <c r="T160" s="398"/>
      <c r="U160" s="396"/>
      <c r="V160" s="399"/>
      <c r="W160" s="365"/>
      <c r="X160" s="366"/>
      <c r="Y160" s="366"/>
      <c r="Z160" s="366"/>
      <c r="AA160" s="366"/>
      <c r="AB160" s="366"/>
      <c r="AC160" s="366"/>
      <c r="AD160" s="366"/>
      <c r="AE160" s="366"/>
      <c r="AF160" s="366"/>
      <c r="AG160" s="366"/>
      <c r="AH160" s="57"/>
      <c r="AI160" s="374" t="s">
        <v>74</v>
      </c>
      <c r="AJ160" s="375"/>
      <c r="AK160" s="375"/>
      <c r="AL160" s="375"/>
      <c r="AM160" s="375"/>
      <c r="AN160" s="375"/>
      <c r="AO160" s="375"/>
      <c r="AP160" s="375"/>
      <c r="AQ160" s="375"/>
      <c r="AR160" s="375"/>
      <c r="AS160" s="375"/>
      <c r="AT160" s="375"/>
      <c r="AU160" s="375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119"/>
    </row>
    <row r="161" spans="1:65" ht="15" customHeight="1" thickBot="1" x14ac:dyDescent="0.25">
      <c r="A161" s="65"/>
      <c r="B161" s="339" t="s">
        <v>75</v>
      </c>
      <c r="C161" s="340"/>
      <c r="D161" s="343"/>
      <c r="E161" s="343"/>
      <c r="F161" s="343"/>
      <c r="G161" s="343"/>
      <c r="H161" s="343"/>
      <c r="I161" s="343"/>
      <c r="J161" s="344"/>
      <c r="K161" s="345"/>
      <c r="L161" s="339" t="s">
        <v>75</v>
      </c>
      <c r="M161" s="340"/>
      <c r="N161" s="346"/>
      <c r="O161" s="346"/>
      <c r="P161" s="346"/>
      <c r="Q161" s="346"/>
      <c r="R161" s="346"/>
      <c r="S161" s="346"/>
      <c r="T161" s="346"/>
      <c r="U161" s="344"/>
      <c r="V161" s="347"/>
      <c r="W161" s="365"/>
      <c r="X161" s="366"/>
      <c r="Y161" s="366"/>
      <c r="Z161" s="366"/>
      <c r="AA161" s="366"/>
      <c r="AB161" s="366"/>
      <c r="AC161" s="366"/>
      <c r="AD161" s="366"/>
      <c r="AE161" s="366"/>
      <c r="AF161" s="366"/>
      <c r="AG161" s="366"/>
      <c r="AH161" s="57"/>
      <c r="AI161" s="351" t="s">
        <v>76</v>
      </c>
      <c r="AJ161" s="352"/>
      <c r="AK161" s="352"/>
      <c r="AL161" s="352"/>
      <c r="AM161" s="352"/>
      <c r="AN161" s="353"/>
      <c r="AO161" s="120"/>
      <c r="AP161" s="120"/>
      <c r="AQ161" s="120"/>
      <c r="AR161" s="120"/>
      <c r="AS161" s="120"/>
      <c r="AT161" s="120"/>
      <c r="AU161" s="121"/>
      <c r="AV161" s="319" t="s">
        <v>77</v>
      </c>
      <c r="AW161" s="320"/>
      <c r="AX161" s="320"/>
      <c r="AY161" s="320"/>
      <c r="AZ161" s="320"/>
      <c r="BA161" s="321"/>
      <c r="BB161" s="103"/>
      <c r="BC161" s="104"/>
      <c r="BD161" s="104"/>
      <c r="BE161" s="104"/>
      <c r="BF161" s="104"/>
      <c r="BG161" s="105"/>
      <c r="BH161" s="103"/>
      <c r="BI161" s="104"/>
      <c r="BJ161" s="104"/>
      <c r="BK161" s="104"/>
      <c r="BL161" s="104"/>
      <c r="BM161" s="106"/>
    </row>
    <row r="162" spans="1:65" ht="13.5" customHeight="1" x14ac:dyDescent="0.2">
      <c r="A162" s="65"/>
      <c r="B162" s="122" t="s">
        <v>78</v>
      </c>
      <c r="C162" s="123"/>
      <c r="D162" s="348"/>
      <c r="E162" s="349"/>
      <c r="F162" s="349"/>
      <c r="G162" s="349"/>
      <c r="H162" s="349"/>
      <c r="I162" s="349"/>
      <c r="J162" s="349"/>
      <c r="K162" s="350"/>
      <c r="L162" s="124" t="s">
        <v>79</v>
      </c>
      <c r="M162" s="123"/>
      <c r="N162" s="348"/>
      <c r="O162" s="349"/>
      <c r="P162" s="349"/>
      <c r="Q162" s="349"/>
      <c r="R162" s="349"/>
      <c r="S162" s="349"/>
      <c r="T162" s="349"/>
      <c r="U162" s="349"/>
      <c r="V162" s="350"/>
      <c r="W162" s="365"/>
      <c r="X162" s="366"/>
      <c r="Y162" s="366"/>
      <c r="Z162" s="366"/>
      <c r="AA162" s="366"/>
      <c r="AB162" s="366"/>
      <c r="AC162" s="366"/>
      <c r="AD162" s="366"/>
      <c r="AE162" s="366"/>
      <c r="AF162" s="366"/>
      <c r="AG162" s="366"/>
      <c r="AH162" s="57"/>
      <c r="AI162" s="354"/>
      <c r="AJ162" s="355"/>
      <c r="AK162" s="355"/>
      <c r="AL162" s="355"/>
      <c r="AM162" s="355"/>
      <c r="AN162" s="356"/>
      <c r="AO162" s="94"/>
      <c r="AP162" s="94"/>
      <c r="AQ162" s="94"/>
      <c r="AR162" s="94"/>
      <c r="AS162" s="94"/>
      <c r="AT162" s="94"/>
      <c r="AU162" s="125"/>
      <c r="AV162" s="319" t="s">
        <v>80</v>
      </c>
      <c r="AW162" s="320"/>
      <c r="AX162" s="320"/>
      <c r="AY162" s="320"/>
      <c r="AZ162" s="320"/>
      <c r="BA162" s="321"/>
      <c r="BB162" s="103"/>
      <c r="BC162" s="104"/>
      <c r="BD162" s="104"/>
      <c r="BE162" s="104"/>
      <c r="BF162" s="104"/>
      <c r="BG162" s="105"/>
      <c r="BH162" s="103"/>
      <c r="BI162" s="104"/>
      <c r="BJ162" s="104"/>
      <c r="BK162" s="104"/>
      <c r="BL162" s="104"/>
      <c r="BM162" s="106"/>
    </row>
    <row r="163" spans="1:65" ht="13.5" customHeight="1" x14ac:dyDescent="0.2">
      <c r="A163" s="65"/>
      <c r="B163" s="126" t="s">
        <v>81</v>
      </c>
      <c r="C163" s="127"/>
      <c r="D163" s="306"/>
      <c r="E163" s="307"/>
      <c r="F163" s="307"/>
      <c r="G163" s="307"/>
      <c r="H163" s="307"/>
      <c r="I163" s="307"/>
      <c r="J163" s="307"/>
      <c r="K163" s="308"/>
      <c r="L163" s="85" t="s">
        <v>82</v>
      </c>
      <c r="M163" s="127"/>
      <c r="N163" s="306"/>
      <c r="O163" s="307"/>
      <c r="P163" s="307"/>
      <c r="Q163" s="307"/>
      <c r="R163" s="307"/>
      <c r="S163" s="307"/>
      <c r="T163" s="307"/>
      <c r="U163" s="307"/>
      <c r="V163" s="308"/>
      <c r="W163" s="365"/>
      <c r="X163" s="366"/>
      <c r="Y163" s="366"/>
      <c r="Z163" s="366"/>
      <c r="AA163" s="366"/>
      <c r="AB163" s="366"/>
      <c r="AC163" s="366"/>
      <c r="AD163" s="366"/>
      <c r="AE163" s="366"/>
      <c r="AF163" s="366"/>
      <c r="AG163" s="366"/>
      <c r="AH163" s="57"/>
      <c r="AI163" s="351" t="s">
        <v>83</v>
      </c>
      <c r="AJ163" s="352"/>
      <c r="AK163" s="352"/>
      <c r="AL163" s="352"/>
      <c r="AM163" s="352"/>
      <c r="AN163" s="353"/>
      <c r="AO163" s="58"/>
      <c r="AP163" s="58"/>
      <c r="AQ163" s="58"/>
      <c r="AR163" s="58"/>
      <c r="AS163" s="58"/>
      <c r="AT163" s="58"/>
      <c r="AU163" s="128"/>
      <c r="AV163" s="319" t="s">
        <v>84</v>
      </c>
      <c r="AW163" s="320"/>
      <c r="AX163" s="320"/>
      <c r="AY163" s="320"/>
      <c r="AZ163" s="320"/>
      <c r="BA163" s="321"/>
      <c r="BB163" s="103"/>
      <c r="BC163" s="104"/>
      <c r="BD163" s="104"/>
      <c r="BE163" s="104"/>
      <c r="BF163" s="104"/>
      <c r="BG163" s="105"/>
      <c r="BH163" s="103"/>
      <c r="BI163" s="104"/>
      <c r="BJ163" s="104"/>
      <c r="BK163" s="104"/>
      <c r="BL163" s="104"/>
      <c r="BM163" s="106"/>
    </row>
    <row r="164" spans="1:65" ht="13.5" customHeight="1" thickBot="1" x14ac:dyDescent="0.25">
      <c r="A164" s="129"/>
      <c r="B164" s="130" t="s">
        <v>85</v>
      </c>
      <c r="C164" s="131"/>
      <c r="D164" s="314"/>
      <c r="E164" s="315"/>
      <c r="F164" s="315"/>
      <c r="G164" s="315"/>
      <c r="H164" s="315"/>
      <c r="I164" s="315"/>
      <c r="J164" s="315"/>
      <c r="K164" s="316"/>
      <c r="L164" s="132" t="s">
        <v>86</v>
      </c>
      <c r="M164" s="131"/>
      <c r="N164" s="314"/>
      <c r="O164" s="315"/>
      <c r="P164" s="315"/>
      <c r="Q164" s="315"/>
      <c r="R164" s="315"/>
      <c r="S164" s="315"/>
      <c r="T164" s="315"/>
      <c r="U164" s="315"/>
      <c r="V164" s="316"/>
      <c r="W164" s="367"/>
      <c r="X164" s="368"/>
      <c r="Y164" s="368"/>
      <c r="Z164" s="368"/>
      <c r="AA164" s="368"/>
      <c r="AB164" s="368"/>
      <c r="AC164" s="368"/>
      <c r="AD164" s="368"/>
      <c r="AE164" s="368"/>
      <c r="AF164" s="368"/>
      <c r="AG164" s="368"/>
      <c r="AH164" s="133"/>
      <c r="AI164" s="357"/>
      <c r="AJ164" s="358"/>
      <c r="AK164" s="358"/>
      <c r="AL164" s="358"/>
      <c r="AM164" s="358"/>
      <c r="AN164" s="359"/>
      <c r="AO164" s="77"/>
      <c r="AP164" s="77"/>
      <c r="AQ164" s="77"/>
      <c r="AR164" s="77"/>
      <c r="AS164" s="77"/>
      <c r="AT164" s="77"/>
      <c r="AU164" s="134"/>
      <c r="AV164" s="360" t="s">
        <v>87</v>
      </c>
      <c r="AW164" s="361"/>
      <c r="AX164" s="361"/>
      <c r="AY164" s="361"/>
      <c r="AZ164" s="361"/>
      <c r="BA164" s="362"/>
      <c r="BB164" s="135"/>
      <c r="BC164" s="77"/>
      <c r="BD164" s="77"/>
      <c r="BE164" s="77"/>
      <c r="BF164" s="77"/>
      <c r="BG164" s="134"/>
      <c r="BH164" s="135"/>
      <c r="BI164" s="77"/>
      <c r="BJ164" s="136"/>
      <c r="BK164" s="136"/>
      <c r="BL164" s="136"/>
      <c r="BM164" s="137"/>
    </row>
    <row r="165" spans="1:65" ht="13.5" customHeight="1" x14ac:dyDescent="0.2">
      <c r="A165" s="58" t="s">
        <v>28</v>
      </c>
      <c r="B165" s="57"/>
      <c r="C165" s="58"/>
      <c r="D165" s="58"/>
      <c r="E165" s="58"/>
      <c r="F165" s="58"/>
      <c r="G165" s="58"/>
      <c r="H165" s="58"/>
      <c r="I165" s="58"/>
      <c r="J165" s="58"/>
      <c r="K165" s="59"/>
      <c r="L165" s="59" t="s">
        <v>29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60"/>
      <c r="AL165" s="140"/>
      <c r="AM165" s="62" t="s">
        <v>30</v>
      </c>
      <c r="AN165" s="63"/>
      <c r="AO165" s="63"/>
      <c r="AP165" s="63"/>
      <c r="AQ165" s="470" t="str">
        <f>'(4) vstupní data '!$B$7</f>
        <v>přebor Prahy</v>
      </c>
      <c r="AR165" s="470"/>
      <c r="AS165" s="470"/>
      <c r="AT165" s="470"/>
      <c r="AU165" s="470"/>
      <c r="AV165" s="470"/>
      <c r="AW165" s="470"/>
      <c r="AX165" s="470"/>
      <c r="AY165" s="470"/>
      <c r="AZ165" s="470"/>
      <c r="BA165" s="470"/>
      <c r="BB165" s="470"/>
      <c r="BC165" s="470"/>
      <c r="BD165" s="470"/>
      <c r="BE165" s="470"/>
      <c r="BF165" s="64"/>
      <c r="BG165" s="64"/>
      <c r="BH165" s="64"/>
      <c r="BI165" s="64"/>
      <c r="BJ165" s="463" t="s">
        <v>31</v>
      </c>
      <c r="BK165" s="464"/>
      <c r="BL165" s="464"/>
      <c r="BM165" s="465"/>
    </row>
    <row r="166" spans="1:65" ht="13.5" customHeight="1" x14ac:dyDescent="0.2">
      <c r="A166" s="58"/>
      <c r="B166" s="57"/>
      <c r="C166" s="141" t="s">
        <v>115</v>
      </c>
      <c r="D166" s="58"/>
      <c r="E166" s="58"/>
      <c r="F166" s="58"/>
      <c r="G166" s="58"/>
      <c r="H166" s="58"/>
      <c r="I166" s="58"/>
      <c r="J166" s="58"/>
      <c r="K166" s="59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65"/>
      <c r="AM166" s="468" t="s">
        <v>32</v>
      </c>
      <c r="AN166" s="468"/>
      <c r="AO166" s="468"/>
      <c r="AP166" s="468"/>
      <c r="AQ166" s="450" t="str">
        <f>'(4) vstupní data '!$B$9</f>
        <v>3.liga</v>
      </c>
      <c r="AR166" s="450"/>
      <c r="AS166" s="450"/>
      <c r="AT166" s="450"/>
      <c r="AU166" s="450"/>
      <c r="AV166" s="450"/>
      <c r="AW166" s="450"/>
      <c r="AX166" s="450"/>
      <c r="AY166" s="450"/>
      <c r="AZ166" s="450"/>
      <c r="BA166" s="450"/>
      <c r="BB166" s="450"/>
      <c r="BC166" s="450"/>
      <c r="BD166" s="450"/>
      <c r="BE166" s="450"/>
      <c r="BF166" s="58"/>
      <c r="BG166" s="58"/>
      <c r="BH166" s="58"/>
      <c r="BI166" s="58"/>
      <c r="BJ166" s="466"/>
      <c r="BK166" s="466"/>
      <c r="BL166" s="466"/>
      <c r="BM166" s="467"/>
    </row>
    <row r="167" spans="1:65" ht="13.5" customHeight="1" x14ac:dyDescent="0.2">
      <c r="A167" s="57"/>
      <c r="B167" s="57"/>
      <c r="C167" s="142" t="s">
        <v>116</v>
      </c>
      <c r="D167" s="58"/>
      <c r="E167" s="58"/>
      <c r="F167" s="58"/>
      <c r="G167" s="58"/>
      <c r="H167" s="58"/>
      <c r="I167" s="58"/>
      <c r="J167" s="58"/>
      <c r="K167" s="67" t="s">
        <v>33</v>
      </c>
      <c r="L167" s="58"/>
      <c r="M167" s="58"/>
      <c r="N167" s="58"/>
      <c r="O167" s="453" t="str">
        <f>VLOOKUP($BL167,'(4) vstupní data '!$H$2:$P$7,2,FALSE)</f>
        <v>Kometa B</v>
      </c>
      <c r="P167" s="469"/>
      <c r="Q167" s="469"/>
      <c r="R167" s="469"/>
      <c r="S167" s="469"/>
      <c r="T167" s="469"/>
      <c r="U167" s="469"/>
      <c r="V167" s="469"/>
      <c r="W167" s="469"/>
      <c r="X167" s="454" t="s">
        <v>34</v>
      </c>
      <c r="Y167" s="454"/>
      <c r="Z167" s="454"/>
      <c r="AA167" s="454"/>
      <c r="AB167" s="453" t="str">
        <f>VLOOKUP($BL167,'(4) vstupní data '!$H$2:$P$7,6,FALSE)</f>
        <v>Orion B</v>
      </c>
      <c r="AC167" s="469"/>
      <c r="AD167" s="469"/>
      <c r="AE167" s="469"/>
      <c r="AF167" s="469"/>
      <c r="AG167" s="469"/>
      <c r="AH167" s="469"/>
      <c r="AI167" s="469"/>
      <c r="AJ167" s="469"/>
      <c r="AK167" s="58"/>
      <c r="AL167" s="65"/>
      <c r="AM167" s="66" t="s">
        <v>35</v>
      </c>
      <c r="AN167" s="67"/>
      <c r="AO167" s="67"/>
      <c r="AP167" s="67"/>
      <c r="AQ167" s="450" t="str">
        <f>'(4) vstupní data '!$B$8</f>
        <v>U20Z</v>
      </c>
      <c r="AR167" s="450"/>
      <c r="AS167" s="450"/>
      <c r="AT167" s="450"/>
      <c r="AU167" s="450"/>
      <c r="AV167" s="450"/>
      <c r="AW167" s="450"/>
      <c r="AX167" s="450"/>
      <c r="AY167" s="450"/>
      <c r="AZ167" s="450"/>
      <c r="BA167" s="450"/>
      <c r="BB167" s="450"/>
      <c r="BC167" s="450"/>
      <c r="BD167" s="450"/>
      <c r="BE167" s="450"/>
      <c r="BF167" s="69"/>
      <c r="BG167" s="69"/>
      <c r="BH167" s="69"/>
      <c r="BI167" s="69"/>
      <c r="BJ167" s="455" t="str">
        <f>LEFT('(4) vstupní data '!$B$6,2)</f>
        <v>1.</v>
      </c>
      <c r="BK167" s="458" t="s">
        <v>36</v>
      </c>
      <c r="BL167" s="441">
        <v>5</v>
      </c>
      <c r="BM167" s="442"/>
    </row>
    <row r="168" spans="1:65" ht="13.5" customHeight="1" x14ac:dyDescent="0.2">
      <c r="A168" s="58"/>
      <c r="B168" s="57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70"/>
      <c r="P168" s="57"/>
      <c r="Q168" s="57"/>
      <c r="R168" s="57"/>
      <c r="S168" s="57"/>
      <c r="T168" s="57"/>
      <c r="U168" s="57"/>
      <c r="V168" s="57"/>
      <c r="W168" s="57"/>
      <c r="X168" s="71"/>
      <c r="Y168" s="71"/>
      <c r="Z168" s="71"/>
      <c r="AA168" s="71"/>
      <c r="AB168" s="70"/>
      <c r="AC168" s="57"/>
      <c r="AD168" s="57"/>
      <c r="AE168" s="57"/>
      <c r="AF168" s="57"/>
      <c r="AG168" s="57"/>
      <c r="AH168" s="57"/>
      <c r="AI168" s="57"/>
      <c r="AJ168" s="57"/>
      <c r="AK168" s="58"/>
      <c r="AL168" s="56"/>
      <c r="AM168" s="67"/>
      <c r="AN168" s="67"/>
      <c r="AO168" s="67"/>
      <c r="AP168" s="67"/>
      <c r="AQ168" s="57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456"/>
      <c r="BK168" s="443"/>
      <c r="BL168" s="443"/>
      <c r="BM168" s="444"/>
    </row>
    <row r="169" spans="1:65" ht="13.5" customHeight="1" thickBot="1" x14ac:dyDescent="0.25">
      <c r="A169" s="57"/>
      <c r="B169" s="72" t="s">
        <v>37</v>
      </c>
      <c r="C169" s="73"/>
      <c r="D169" s="73"/>
      <c r="E169" s="73"/>
      <c r="F169" s="73"/>
      <c r="G169" s="329">
        <f>'(4) vstupní data '!$B$11</f>
        <v>45207</v>
      </c>
      <c r="H169" s="329"/>
      <c r="I169" s="329"/>
      <c r="J169" s="329"/>
      <c r="K169" s="329"/>
      <c r="L169" s="73"/>
      <c r="M169" s="73" t="s">
        <v>38</v>
      </c>
      <c r="N169" s="330">
        <f>IF('(4) vstupní data '!C14=1,'(4) vstupní data '!A29,'(4) vstupní data '!D27)</f>
        <v>0.54167200000000004</v>
      </c>
      <c r="O169" s="331"/>
      <c r="P169" s="332"/>
      <c r="Q169" s="73" t="s">
        <v>39</v>
      </c>
      <c r="R169" s="73"/>
      <c r="S169" s="333" t="s">
        <v>89</v>
      </c>
      <c r="T169" s="334"/>
      <c r="U169" s="334"/>
      <c r="V169" s="332"/>
      <c r="W169" s="335" t="str">
        <f>'(4) vstupní data '!$B$1</f>
        <v>TJ Tatran Střešovice</v>
      </c>
      <c r="X169" s="336"/>
      <c r="Y169" s="336"/>
      <c r="Z169" s="336"/>
      <c r="AA169" s="336"/>
      <c r="AB169" s="336"/>
      <c r="AC169" s="336"/>
      <c r="AD169" s="336"/>
      <c r="AE169" s="336"/>
      <c r="AF169" s="336"/>
      <c r="AG169" s="336"/>
      <c r="AH169" s="336"/>
      <c r="AI169" s="336"/>
      <c r="AJ169" s="336"/>
      <c r="AK169" s="336"/>
      <c r="AL169" s="74"/>
      <c r="AM169" s="75" t="s">
        <v>40</v>
      </c>
      <c r="AN169" s="76"/>
      <c r="AO169" s="76"/>
      <c r="AP169" s="76"/>
      <c r="AQ169" s="77"/>
      <c r="AR169" s="451" t="s">
        <v>88</v>
      </c>
      <c r="AS169" s="452"/>
      <c r="AT169" s="452"/>
      <c r="AU169" s="452"/>
      <c r="AV169" s="452"/>
      <c r="AW169" s="452"/>
      <c r="AX169" s="452"/>
      <c r="AY169" s="452"/>
      <c r="AZ169" s="452"/>
      <c r="BA169" s="452"/>
      <c r="BB169" s="452"/>
      <c r="BC169" s="452"/>
      <c r="BD169" s="452"/>
      <c r="BE169" s="452"/>
      <c r="BF169" s="77"/>
      <c r="BG169" s="77"/>
      <c r="BH169" s="77"/>
      <c r="BI169" s="77"/>
      <c r="BJ169" s="457"/>
      <c r="BK169" s="445"/>
      <c r="BL169" s="445"/>
      <c r="BM169" s="446"/>
    </row>
    <row r="170" spans="1:65" ht="13.5" customHeight="1" thickBot="1" x14ac:dyDescent="0.25">
      <c r="A170" s="79"/>
      <c r="B170" s="79" t="s">
        <v>41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 t="s">
        <v>42</v>
      </c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 t="s">
        <v>43</v>
      </c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 t="s">
        <v>44</v>
      </c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  <c r="BB170" s="79" t="s">
        <v>45</v>
      </c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</row>
    <row r="171" spans="1:65" ht="13.5" customHeight="1" x14ac:dyDescent="0.2">
      <c r="A171" s="57"/>
      <c r="B171" s="447" t="s">
        <v>46</v>
      </c>
      <c r="C171" s="448"/>
      <c r="D171" s="448"/>
      <c r="E171" s="448"/>
      <c r="F171" s="448"/>
      <c r="G171" s="448"/>
      <c r="H171" s="448" t="s">
        <v>47</v>
      </c>
      <c r="I171" s="448"/>
      <c r="J171" s="448"/>
      <c r="K171" s="448"/>
      <c r="L171" s="448"/>
      <c r="M171" s="449"/>
      <c r="N171" s="57"/>
      <c r="O171" s="447" t="s">
        <v>46</v>
      </c>
      <c r="P171" s="448"/>
      <c r="Q171" s="448"/>
      <c r="R171" s="448"/>
      <c r="S171" s="448"/>
      <c r="T171" s="448"/>
      <c r="U171" s="448" t="s">
        <v>47</v>
      </c>
      <c r="V171" s="448"/>
      <c r="W171" s="448"/>
      <c r="X171" s="448"/>
      <c r="Y171" s="448"/>
      <c r="Z171" s="449"/>
      <c r="AA171" s="57"/>
      <c r="AB171" s="447" t="s">
        <v>46</v>
      </c>
      <c r="AC171" s="448"/>
      <c r="AD171" s="448"/>
      <c r="AE171" s="448"/>
      <c r="AF171" s="448"/>
      <c r="AG171" s="448"/>
      <c r="AH171" s="448" t="s">
        <v>47</v>
      </c>
      <c r="AI171" s="448"/>
      <c r="AJ171" s="448"/>
      <c r="AK171" s="448"/>
      <c r="AL171" s="448"/>
      <c r="AM171" s="449"/>
      <c r="AN171" s="57"/>
      <c r="AO171" s="447" t="s">
        <v>46</v>
      </c>
      <c r="AP171" s="448"/>
      <c r="AQ171" s="448"/>
      <c r="AR171" s="448"/>
      <c r="AS171" s="448"/>
      <c r="AT171" s="448"/>
      <c r="AU171" s="448" t="s">
        <v>47</v>
      </c>
      <c r="AV171" s="448"/>
      <c r="AW171" s="448"/>
      <c r="AX171" s="448"/>
      <c r="AY171" s="448"/>
      <c r="AZ171" s="449"/>
      <c r="BA171" s="57"/>
      <c r="BB171" s="447" t="s">
        <v>46</v>
      </c>
      <c r="BC171" s="448"/>
      <c r="BD171" s="448"/>
      <c r="BE171" s="448"/>
      <c r="BF171" s="448"/>
      <c r="BG171" s="448"/>
      <c r="BH171" s="82" t="s">
        <v>47</v>
      </c>
      <c r="BI171" s="82"/>
      <c r="BJ171" s="82"/>
      <c r="BK171" s="82"/>
      <c r="BL171" s="82"/>
      <c r="BM171" s="83"/>
    </row>
    <row r="172" spans="1:65" ht="13.5" customHeight="1" thickBot="1" x14ac:dyDescent="0.25">
      <c r="A172" s="57"/>
      <c r="B172" s="409" t="s">
        <v>48</v>
      </c>
      <c r="C172" s="320"/>
      <c r="D172" s="320"/>
      <c r="E172" s="320"/>
      <c r="F172" s="320"/>
      <c r="G172" s="321"/>
      <c r="H172" s="319" t="s">
        <v>48</v>
      </c>
      <c r="I172" s="320"/>
      <c r="J172" s="320"/>
      <c r="K172" s="320"/>
      <c r="L172" s="320"/>
      <c r="M172" s="462"/>
      <c r="N172" s="57"/>
      <c r="O172" s="409" t="s">
        <v>48</v>
      </c>
      <c r="P172" s="320"/>
      <c r="Q172" s="320"/>
      <c r="R172" s="320"/>
      <c r="S172" s="320"/>
      <c r="T172" s="321"/>
      <c r="U172" s="319" t="s">
        <v>48</v>
      </c>
      <c r="V172" s="320"/>
      <c r="W172" s="320"/>
      <c r="X172" s="320"/>
      <c r="Y172" s="320"/>
      <c r="Z172" s="462"/>
      <c r="AA172" s="57"/>
      <c r="AB172" s="409" t="s">
        <v>48</v>
      </c>
      <c r="AC172" s="320"/>
      <c r="AD172" s="320"/>
      <c r="AE172" s="320"/>
      <c r="AF172" s="320"/>
      <c r="AG172" s="321"/>
      <c r="AH172" s="319" t="s">
        <v>48</v>
      </c>
      <c r="AI172" s="320"/>
      <c r="AJ172" s="320"/>
      <c r="AK172" s="320"/>
      <c r="AL172" s="320"/>
      <c r="AM172" s="462"/>
      <c r="AN172" s="57"/>
      <c r="AO172" s="409" t="s">
        <v>48</v>
      </c>
      <c r="AP172" s="320"/>
      <c r="AQ172" s="320"/>
      <c r="AR172" s="320"/>
      <c r="AS172" s="320"/>
      <c r="AT172" s="321"/>
      <c r="AU172" s="319" t="s">
        <v>48</v>
      </c>
      <c r="AV172" s="320"/>
      <c r="AW172" s="320"/>
      <c r="AX172" s="320"/>
      <c r="AY172" s="320"/>
      <c r="AZ172" s="462"/>
      <c r="BA172" s="57"/>
      <c r="BB172" s="409" t="s">
        <v>48</v>
      </c>
      <c r="BC172" s="320"/>
      <c r="BD172" s="320"/>
      <c r="BE172" s="320"/>
      <c r="BF172" s="320"/>
      <c r="BG172" s="321"/>
      <c r="BH172" s="86" t="s">
        <v>48</v>
      </c>
      <c r="BI172" s="84"/>
      <c r="BJ172" s="84"/>
      <c r="BK172" s="84"/>
      <c r="BL172" s="84"/>
      <c r="BM172" s="87"/>
    </row>
    <row r="173" spans="1:65" ht="13.5" customHeight="1" x14ac:dyDescent="0.2">
      <c r="A173" s="459" t="s">
        <v>49</v>
      </c>
      <c r="B173" s="394">
        <v>1</v>
      </c>
      <c r="C173" s="88"/>
      <c r="D173" s="327"/>
      <c r="E173" s="328"/>
      <c r="F173" s="439" t="s">
        <v>50</v>
      </c>
      <c r="G173" s="439" t="s">
        <v>51</v>
      </c>
      <c r="H173" s="395">
        <v>1</v>
      </c>
      <c r="I173" s="88"/>
      <c r="J173" s="327"/>
      <c r="K173" s="328"/>
      <c r="L173" s="439" t="s">
        <v>50</v>
      </c>
      <c r="M173" s="440" t="s">
        <v>51</v>
      </c>
      <c r="N173" s="57"/>
      <c r="O173" s="394">
        <v>1</v>
      </c>
      <c r="P173" s="88"/>
      <c r="Q173" s="327"/>
      <c r="R173" s="328"/>
      <c r="S173" s="439" t="s">
        <v>50</v>
      </c>
      <c r="T173" s="439" t="s">
        <v>51</v>
      </c>
      <c r="U173" s="395">
        <v>1</v>
      </c>
      <c r="V173" s="88"/>
      <c r="W173" s="327"/>
      <c r="X173" s="328"/>
      <c r="Y173" s="439" t="s">
        <v>50</v>
      </c>
      <c r="Z173" s="440" t="s">
        <v>51</v>
      </c>
      <c r="AA173" s="57"/>
      <c r="AB173" s="394">
        <v>1</v>
      </c>
      <c r="AC173" s="88"/>
      <c r="AD173" s="327"/>
      <c r="AE173" s="328"/>
      <c r="AF173" s="439" t="s">
        <v>50</v>
      </c>
      <c r="AG173" s="439" t="s">
        <v>51</v>
      </c>
      <c r="AH173" s="395">
        <v>1</v>
      </c>
      <c r="AI173" s="88"/>
      <c r="AJ173" s="327"/>
      <c r="AK173" s="328"/>
      <c r="AL173" s="439" t="s">
        <v>50</v>
      </c>
      <c r="AM173" s="440" t="s">
        <v>51</v>
      </c>
      <c r="AN173" s="57"/>
      <c r="AO173" s="394">
        <v>1</v>
      </c>
      <c r="AP173" s="88"/>
      <c r="AQ173" s="327"/>
      <c r="AR173" s="328"/>
      <c r="AS173" s="439" t="s">
        <v>50</v>
      </c>
      <c r="AT173" s="439" t="s">
        <v>51</v>
      </c>
      <c r="AU173" s="395">
        <v>1</v>
      </c>
      <c r="AV173" s="88"/>
      <c r="AW173" s="327"/>
      <c r="AX173" s="328"/>
      <c r="AY173" s="439" t="s">
        <v>50</v>
      </c>
      <c r="AZ173" s="440" t="s">
        <v>51</v>
      </c>
      <c r="BA173" s="57"/>
      <c r="BB173" s="394">
        <v>1</v>
      </c>
      <c r="BC173" s="88"/>
      <c r="BD173" s="327"/>
      <c r="BE173" s="328"/>
      <c r="BF173" s="439" t="s">
        <v>50</v>
      </c>
      <c r="BG173" s="439" t="s">
        <v>51</v>
      </c>
      <c r="BH173" s="395">
        <v>1</v>
      </c>
      <c r="BI173" s="88"/>
      <c r="BJ173" s="327"/>
      <c r="BK173" s="328"/>
      <c r="BL173" s="439" t="s">
        <v>50</v>
      </c>
      <c r="BM173" s="440" t="s">
        <v>51</v>
      </c>
    </row>
    <row r="174" spans="1:65" ht="13.5" customHeight="1" x14ac:dyDescent="0.2">
      <c r="A174" s="460"/>
      <c r="B174" s="394"/>
      <c r="C174" s="88"/>
      <c r="D174" s="327"/>
      <c r="E174" s="328"/>
      <c r="F174" s="439"/>
      <c r="G174" s="439"/>
      <c r="H174" s="395"/>
      <c r="I174" s="88"/>
      <c r="J174" s="327"/>
      <c r="K174" s="328"/>
      <c r="L174" s="439"/>
      <c r="M174" s="440"/>
      <c r="N174" s="57"/>
      <c r="O174" s="394"/>
      <c r="P174" s="88"/>
      <c r="Q174" s="327"/>
      <c r="R174" s="328"/>
      <c r="S174" s="439"/>
      <c r="T174" s="439"/>
      <c r="U174" s="395"/>
      <c r="V174" s="88"/>
      <c r="W174" s="327"/>
      <c r="X174" s="328"/>
      <c r="Y174" s="439"/>
      <c r="Z174" s="440"/>
      <c r="AA174" s="57"/>
      <c r="AB174" s="394"/>
      <c r="AC174" s="88"/>
      <c r="AD174" s="327"/>
      <c r="AE174" s="328"/>
      <c r="AF174" s="439"/>
      <c r="AG174" s="439"/>
      <c r="AH174" s="395"/>
      <c r="AI174" s="88"/>
      <c r="AJ174" s="327"/>
      <c r="AK174" s="328"/>
      <c r="AL174" s="439"/>
      <c r="AM174" s="440"/>
      <c r="AN174" s="57"/>
      <c r="AO174" s="394"/>
      <c r="AP174" s="88"/>
      <c r="AQ174" s="327"/>
      <c r="AR174" s="328"/>
      <c r="AS174" s="439"/>
      <c r="AT174" s="439"/>
      <c r="AU174" s="395"/>
      <c r="AV174" s="88"/>
      <c r="AW174" s="327"/>
      <c r="AX174" s="328"/>
      <c r="AY174" s="439"/>
      <c r="AZ174" s="440"/>
      <c r="BA174" s="57"/>
      <c r="BB174" s="394"/>
      <c r="BC174" s="88"/>
      <c r="BD174" s="327"/>
      <c r="BE174" s="328"/>
      <c r="BF174" s="439"/>
      <c r="BG174" s="439"/>
      <c r="BH174" s="395"/>
      <c r="BI174" s="88"/>
      <c r="BJ174" s="327"/>
      <c r="BK174" s="328"/>
      <c r="BL174" s="439"/>
      <c r="BM174" s="440"/>
    </row>
    <row r="175" spans="1:65" ht="13.5" customHeight="1" x14ac:dyDescent="0.2">
      <c r="A175" s="460"/>
      <c r="B175" s="394">
        <v>2</v>
      </c>
      <c r="C175" s="88"/>
      <c r="D175" s="327"/>
      <c r="E175" s="328"/>
      <c r="F175" s="439"/>
      <c r="G175" s="439"/>
      <c r="H175" s="395">
        <v>2</v>
      </c>
      <c r="I175" s="88"/>
      <c r="J175" s="327"/>
      <c r="K175" s="328"/>
      <c r="L175" s="439"/>
      <c r="M175" s="440"/>
      <c r="N175" s="57"/>
      <c r="O175" s="394">
        <v>2</v>
      </c>
      <c r="P175" s="88"/>
      <c r="Q175" s="327"/>
      <c r="R175" s="328"/>
      <c r="S175" s="439"/>
      <c r="T175" s="439"/>
      <c r="U175" s="395">
        <v>2</v>
      </c>
      <c r="V175" s="88"/>
      <c r="W175" s="327"/>
      <c r="X175" s="328"/>
      <c r="Y175" s="439"/>
      <c r="Z175" s="440"/>
      <c r="AA175" s="57"/>
      <c r="AB175" s="394">
        <v>2</v>
      </c>
      <c r="AC175" s="88"/>
      <c r="AD175" s="327"/>
      <c r="AE175" s="328"/>
      <c r="AF175" s="439"/>
      <c r="AG175" s="439"/>
      <c r="AH175" s="395">
        <v>2</v>
      </c>
      <c r="AI175" s="88"/>
      <c r="AJ175" s="327"/>
      <c r="AK175" s="328"/>
      <c r="AL175" s="439"/>
      <c r="AM175" s="440"/>
      <c r="AN175" s="57"/>
      <c r="AO175" s="394">
        <v>2</v>
      </c>
      <c r="AP175" s="88"/>
      <c r="AQ175" s="327"/>
      <c r="AR175" s="328"/>
      <c r="AS175" s="439"/>
      <c r="AT175" s="439"/>
      <c r="AU175" s="395">
        <v>2</v>
      </c>
      <c r="AV175" s="88"/>
      <c r="AW175" s="327"/>
      <c r="AX175" s="328"/>
      <c r="AY175" s="439"/>
      <c r="AZ175" s="440"/>
      <c r="BA175" s="57"/>
      <c r="BB175" s="394">
        <v>2</v>
      </c>
      <c r="BC175" s="88"/>
      <c r="BD175" s="327"/>
      <c r="BE175" s="328"/>
      <c r="BF175" s="439"/>
      <c r="BG175" s="439"/>
      <c r="BH175" s="395">
        <v>2</v>
      </c>
      <c r="BI175" s="88"/>
      <c r="BJ175" s="327"/>
      <c r="BK175" s="328"/>
      <c r="BL175" s="439"/>
      <c r="BM175" s="440"/>
    </row>
    <row r="176" spans="1:65" ht="13.5" customHeight="1" x14ac:dyDescent="0.2">
      <c r="A176" s="460"/>
      <c r="B176" s="394"/>
      <c r="C176" s="88"/>
      <c r="D176" s="327"/>
      <c r="E176" s="328"/>
      <c r="F176" s="439"/>
      <c r="G176" s="439"/>
      <c r="H176" s="395"/>
      <c r="I176" s="88"/>
      <c r="J176" s="327"/>
      <c r="K176" s="328"/>
      <c r="L176" s="439"/>
      <c r="M176" s="440"/>
      <c r="N176" s="57"/>
      <c r="O176" s="394"/>
      <c r="P176" s="88"/>
      <c r="Q176" s="327"/>
      <c r="R176" s="328"/>
      <c r="S176" s="439"/>
      <c r="T176" s="439"/>
      <c r="U176" s="395"/>
      <c r="V176" s="88"/>
      <c r="W176" s="327"/>
      <c r="X176" s="328"/>
      <c r="Y176" s="439"/>
      <c r="Z176" s="440"/>
      <c r="AA176" s="57"/>
      <c r="AB176" s="394"/>
      <c r="AC176" s="88"/>
      <c r="AD176" s="327"/>
      <c r="AE176" s="328"/>
      <c r="AF176" s="439"/>
      <c r="AG176" s="439"/>
      <c r="AH176" s="395"/>
      <c r="AI176" s="88"/>
      <c r="AJ176" s="327"/>
      <c r="AK176" s="328"/>
      <c r="AL176" s="439"/>
      <c r="AM176" s="440"/>
      <c r="AN176" s="57"/>
      <c r="AO176" s="394"/>
      <c r="AP176" s="88"/>
      <c r="AQ176" s="327"/>
      <c r="AR176" s="328"/>
      <c r="AS176" s="439"/>
      <c r="AT176" s="439"/>
      <c r="AU176" s="395"/>
      <c r="AV176" s="88"/>
      <c r="AW176" s="327"/>
      <c r="AX176" s="328"/>
      <c r="AY176" s="439"/>
      <c r="AZ176" s="440"/>
      <c r="BA176" s="57"/>
      <c r="BB176" s="394"/>
      <c r="BC176" s="88"/>
      <c r="BD176" s="327"/>
      <c r="BE176" s="328"/>
      <c r="BF176" s="439"/>
      <c r="BG176" s="439"/>
      <c r="BH176" s="395"/>
      <c r="BI176" s="88"/>
      <c r="BJ176" s="327"/>
      <c r="BK176" s="328"/>
      <c r="BL176" s="439"/>
      <c r="BM176" s="440"/>
    </row>
    <row r="177" spans="1:65" ht="13.5" customHeight="1" x14ac:dyDescent="0.2">
      <c r="A177" s="460"/>
      <c r="B177" s="394">
        <v>3</v>
      </c>
      <c r="C177" s="88"/>
      <c r="D177" s="327"/>
      <c r="E177" s="328"/>
      <c r="F177" s="439"/>
      <c r="G177" s="439"/>
      <c r="H177" s="395">
        <v>3</v>
      </c>
      <c r="I177" s="88"/>
      <c r="J177" s="327"/>
      <c r="K177" s="328"/>
      <c r="L177" s="439"/>
      <c r="M177" s="440"/>
      <c r="N177" s="57"/>
      <c r="O177" s="394">
        <v>3</v>
      </c>
      <c r="P177" s="88"/>
      <c r="Q177" s="327"/>
      <c r="R177" s="328"/>
      <c r="S177" s="439"/>
      <c r="T177" s="439"/>
      <c r="U177" s="395">
        <v>3</v>
      </c>
      <c r="V177" s="88"/>
      <c r="W177" s="327"/>
      <c r="X177" s="328"/>
      <c r="Y177" s="439"/>
      <c r="Z177" s="440"/>
      <c r="AA177" s="57"/>
      <c r="AB177" s="394">
        <v>3</v>
      </c>
      <c r="AC177" s="88"/>
      <c r="AD177" s="327"/>
      <c r="AE177" s="328"/>
      <c r="AF177" s="439"/>
      <c r="AG177" s="439"/>
      <c r="AH177" s="395">
        <v>3</v>
      </c>
      <c r="AI177" s="88"/>
      <c r="AJ177" s="327"/>
      <c r="AK177" s="328"/>
      <c r="AL177" s="439"/>
      <c r="AM177" s="440"/>
      <c r="AN177" s="57"/>
      <c r="AO177" s="394">
        <v>3</v>
      </c>
      <c r="AP177" s="88"/>
      <c r="AQ177" s="327"/>
      <c r="AR177" s="328"/>
      <c r="AS177" s="439"/>
      <c r="AT177" s="439"/>
      <c r="AU177" s="395">
        <v>3</v>
      </c>
      <c r="AV177" s="88"/>
      <c r="AW177" s="327"/>
      <c r="AX177" s="328"/>
      <c r="AY177" s="439"/>
      <c r="AZ177" s="440"/>
      <c r="BA177" s="57"/>
      <c r="BB177" s="394">
        <v>3</v>
      </c>
      <c r="BC177" s="88"/>
      <c r="BD177" s="327"/>
      <c r="BE177" s="328"/>
      <c r="BF177" s="439"/>
      <c r="BG177" s="439"/>
      <c r="BH177" s="395">
        <v>3</v>
      </c>
      <c r="BI177" s="88"/>
      <c r="BJ177" s="327"/>
      <c r="BK177" s="328"/>
      <c r="BL177" s="439"/>
      <c r="BM177" s="440"/>
    </row>
    <row r="178" spans="1:65" ht="13.5" customHeight="1" x14ac:dyDescent="0.2">
      <c r="A178" s="460"/>
      <c r="B178" s="394"/>
      <c r="C178" s="88"/>
      <c r="D178" s="327"/>
      <c r="E178" s="328"/>
      <c r="F178" s="439"/>
      <c r="G178" s="439"/>
      <c r="H178" s="395"/>
      <c r="I178" s="88"/>
      <c r="J178" s="327"/>
      <c r="K178" s="328"/>
      <c r="L178" s="439"/>
      <c r="M178" s="440"/>
      <c r="N178" s="57"/>
      <c r="O178" s="394"/>
      <c r="P178" s="88"/>
      <c r="Q178" s="327"/>
      <c r="R178" s="328"/>
      <c r="S178" s="439"/>
      <c r="T178" s="439"/>
      <c r="U178" s="395"/>
      <c r="V178" s="88"/>
      <c r="W178" s="327"/>
      <c r="X178" s="328"/>
      <c r="Y178" s="439"/>
      <c r="Z178" s="440"/>
      <c r="AA178" s="57"/>
      <c r="AB178" s="394"/>
      <c r="AC178" s="88"/>
      <c r="AD178" s="327"/>
      <c r="AE178" s="328"/>
      <c r="AF178" s="439"/>
      <c r="AG178" s="439"/>
      <c r="AH178" s="395"/>
      <c r="AI178" s="88"/>
      <c r="AJ178" s="327"/>
      <c r="AK178" s="328"/>
      <c r="AL178" s="439"/>
      <c r="AM178" s="440"/>
      <c r="AN178" s="57"/>
      <c r="AO178" s="394"/>
      <c r="AP178" s="88"/>
      <c r="AQ178" s="327"/>
      <c r="AR178" s="328"/>
      <c r="AS178" s="439"/>
      <c r="AT178" s="439"/>
      <c r="AU178" s="395"/>
      <c r="AV178" s="88"/>
      <c r="AW178" s="327"/>
      <c r="AX178" s="328"/>
      <c r="AY178" s="439"/>
      <c r="AZ178" s="440"/>
      <c r="BA178" s="57"/>
      <c r="BB178" s="394"/>
      <c r="BC178" s="88"/>
      <c r="BD178" s="327"/>
      <c r="BE178" s="328"/>
      <c r="BF178" s="439"/>
      <c r="BG178" s="439"/>
      <c r="BH178" s="395"/>
      <c r="BI178" s="88"/>
      <c r="BJ178" s="327"/>
      <c r="BK178" s="328"/>
      <c r="BL178" s="439"/>
      <c r="BM178" s="440"/>
    </row>
    <row r="179" spans="1:65" ht="13.5" customHeight="1" x14ac:dyDescent="0.2">
      <c r="A179" s="460"/>
      <c r="B179" s="394">
        <v>4</v>
      </c>
      <c r="C179" s="88"/>
      <c r="D179" s="327"/>
      <c r="E179" s="328"/>
      <c r="F179" s="439"/>
      <c r="G179" s="439"/>
      <c r="H179" s="395">
        <v>4</v>
      </c>
      <c r="I179" s="88"/>
      <c r="J179" s="327"/>
      <c r="K179" s="328"/>
      <c r="L179" s="439"/>
      <c r="M179" s="440"/>
      <c r="N179" s="57"/>
      <c r="O179" s="394">
        <v>4</v>
      </c>
      <c r="P179" s="88"/>
      <c r="Q179" s="327"/>
      <c r="R179" s="328"/>
      <c r="S179" s="439"/>
      <c r="T179" s="439"/>
      <c r="U179" s="395">
        <v>4</v>
      </c>
      <c r="V179" s="88"/>
      <c r="W179" s="327"/>
      <c r="X179" s="328"/>
      <c r="Y179" s="439"/>
      <c r="Z179" s="440"/>
      <c r="AA179" s="57"/>
      <c r="AB179" s="394">
        <v>4</v>
      </c>
      <c r="AC179" s="88"/>
      <c r="AD179" s="327"/>
      <c r="AE179" s="328"/>
      <c r="AF179" s="439"/>
      <c r="AG179" s="439"/>
      <c r="AH179" s="395">
        <v>4</v>
      </c>
      <c r="AI179" s="88"/>
      <c r="AJ179" s="327"/>
      <c r="AK179" s="328"/>
      <c r="AL179" s="439"/>
      <c r="AM179" s="440"/>
      <c r="AN179" s="57"/>
      <c r="AO179" s="394">
        <v>4</v>
      </c>
      <c r="AP179" s="88"/>
      <c r="AQ179" s="327"/>
      <c r="AR179" s="328"/>
      <c r="AS179" s="439"/>
      <c r="AT179" s="439"/>
      <c r="AU179" s="395">
        <v>4</v>
      </c>
      <c r="AV179" s="88"/>
      <c r="AW179" s="327"/>
      <c r="AX179" s="328"/>
      <c r="AY179" s="439"/>
      <c r="AZ179" s="440"/>
      <c r="BA179" s="57"/>
      <c r="BB179" s="394">
        <v>4</v>
      </c>
      <c r="BC179" s="88"/>
      <c r="BD179" s="327"/>
      <c r="BE179" s="328"/>
      <c r="BF179" s="439"/>
      <c r="BG179" s="439"/>
      <c r="BH179" s="395">
        <v>4</v>
      </c>
      <c r="BI179" s="88"/>
      <c r="BJ179" s="327"/>
      <c r="BK179" s="328"/>
      <c r="BL179" s="439"/>
      <c r="BM179" s="440"/>
    </row>
    <row r="180" spans="1:65" ht="13.5" customHeight="1" x14ac:dyDescent="0.2">
      <c r="A180" s="460"/>
      <c r="B180" s="394"/>
      <c r="C180" s="88"/>
      <c r="D180" s="327"/>
      <c r="E180" s="328"/>
      <c r="F180" s="439"/>
      <c r="G180" s="439"/>
      <c r="H180" s="395"/>
      <c r="I180" s="88"/>
      <c r="J180" s="327"/>
      <c r="K180" s="328"/>
      <c r="L180" s="439"/>
      <c r="M180" s="440"/>
      <c r="N180" s="57"/>
      <c r="O180" s="394"/>
      <c r="P180" s="88"/>
      <c r="Q180" s="327"/>
      <c r="R180" s="328"/>
      <c r="S180" s="439"/>
      <c r="T180" s="439"/>
      <c r="U180" s="395"/>
      <c r="V180" s="88"/>
      <c r="W180" s="327"/>
      <c r="X180" s="328"/>
      <c r="Y180" s="439"/>
      <c r="Z180" s="440"/>
      <c r="AA180" s="57"/>
      <c r="AB180" s="394"/>
      <c r="AC180" s="88"/>
      <c r="AD180" s="327"/>
      <c r="AE180" s="328"/>
      <c r="AF180" s="439"/>
      <c r="AG180" s="439"/>
      <c r="AH180" s="395"/>
      <c r="AI180" s="88"/>
      <c r="AJ180" s="327"/>
      <c r="AK180" s="328"/>
      <c r="AL180" s="439"/>
      <c r="AM180" s="440"/>
      <c r="AN180" s="57"/>
      <c r="AO180" s="394"/>
      <c r="AP180" s="88"/>
      <c r="AQ180" s="327"/>
      <c r="AR180" s="328"/>
      <c r="AS180" s="439"/>
      <c r="AT180" s="439"/>
      <c r="AU180" s="395"/>
      <c r="AV180" s="88"/>
      <c r="AW180" s="327"/>
      <c r="AX180" s="328"/>
      <c r="AY180" s="439"/>
      <c r="AZ180" s="440"/>
      <c r="BA180" s="57"/>
      <c r="BB180" s="394"/>
      <c r="BC180" s="88"/>
      <c r="BD180" s="327"/>
      <c r="BE180" s="328"/>
      <c r="BF180" s="439"/>
      <c r="BG180" s="439"/>
      <c r="BH180" s="395"/>
      <c r="BI180" s="88"/>
      <c r="BJ180" s="327"/>
      <c r="BK180" s="328"/>
      <c r="BL180" s="439"/>
      <c r="BM180" s="440"/>
    </row>
    <row r="181" spans="1:65" ht="13.5" customHeight="1" x14ac:dyDescent="0.2">
      <c r="A181" s="460"/>
      <c r="B181" s="394">
        <v>5</v>
      </c>
      <c r="C181" s="88"/>
      <c r="D181" s="327"/>
      <c r="E181" s="328"/>
      <c r="F181" s="439"/>
      <c r="G181" s="439"/>
      <c r="H181" s="395">
        <v>5</v>
      </c>
      <c r="I181" s="88"/>
      <c r="J181" s="327"/>
      <c r="K181" s="328"/>
      <c r="L181" s="439"/>
      <c r="M181" s="440"/>
      <c r="N181" s="57"/>
      <c r="O181" s="394">
        <v>5</v>
      </c>
      <c r="P181" s="88"/>
      <c r="Q181" s="327"/>
      <c r="R181" s="328"/>
      <c r="S181" s="439"/>
      <c r="T181" s="439"/>
      <c r="U181" s="395">
        <v>5</v>
      </c>
      <c r="V181" s="88"/>
      <c r="W181" s="327"/>
      <c r="X181" s="328"/>
      <c r="Y181" s="439"/>
      <c r="Z181" s="440"/>
      <c r="AA181" s="57"/>
      <c r="AB181" s="394">
        <v>5</v>
      </c>
      <c r="AC181" s="88"/>
      <c r="AD181" s="327"/>
      <c r="AE181" s="328"/>
      <c r="AF181" s="439"/>
      <c r="AG181" s="439"/>
      <c r="AH181" s="395">
        <v>5</v>
      </c>
      <c r="AI181" s="88"/>
      <c r="AJ181" s="327"/>
      <c r="AK181" s="328"/>
      <c r="AL181" s="439"/>
      <c r="AM181" s="440"/>
      <c r="AN181" s="57"/>
      <c r="AO181" s="394">
        <v>5</v>
      </c>
      <c r="AP181" s="88"/>
      <c r="AQ181" s="327"/>
      <c r="AR181" s="328"/>
      <c r="AS181" s="439"/>
      <c r="AT181" s="439"/>
      <c r="AU181" s="395">
        <v>5</v>
      </c>
      <c r="AV181" s="88"/>
      <c r="AW181" s="327"/>
      <c r="AX181" s="328"/>
      <c r="AY181" s="439"/>
      <c r="AZ181" s="440"/>
      <c r="BA181" s="57"/>
      <c r="BB181" s="394">
        <v>5</v>
      </c>
      <c r="BC181" s="88"/>
      <c r="BD181" s="327"/>
      <c r="BE181" s="328"/>
      <c r="BF181" s="439"/>
      <c r="BG181" s="439"/>
      <c r="BH181" s="395">
        <v>5</v>
      </c>
      <c r="BI181" s="88"/>
      <c r="BJ181" s="327"/>
      <c r="BK181" s="328"/>
      <c r="BL181" s="439"/>
      <c r="BM181" s="440"/>
    </row>
    <row r="182" spans="1:65" ht="10.5" customHeight="1" x14ac:dyDescent="0.2">
      <c r="A182" s="460"/>
      <c r="B182" s="394"/>
      <c r="C182" s="88"/>
      <c r="D182" s="327"/>
      <c r="E182" s="328"/>
      <c r="F182" s="439"/>
      <c r="G182" s="439"/>
      <c r="H182" s="395"/>
      <c r="I182" s="88"/>
      <c r="J182" s="327"/>
      <c r="K182" s="328"/>
      <c r="L182" s="439"/>
      <c r="M182" s="440"/>
      <c r="N182" s="57"/>
      <c r="O182" s="394"/>
      <c r="P182" s="88"/>
      <c r="Q182" s="327"/>
      <c r="R182" s="328"/>
      <c r="S182" s="439"/>
      <c r="T182" s="439"/>
      <c r="U182" s="395"/>
      <c r="V182" s="88"/>
      <c r="W182" s="327"/>
      <c r="X182" s="328"/>
      <c r="Y182" s="439"/>
      <c r="Z182" s="440"/>
      <c r="AA182" s="57"/>
      <c r="AB182" s="394"/>
      <c r="AC182" s="88"/>
      <c r="AD182" s="327"/>
      <c r="AE182" s="328"/>
      <c r="AF182" s="439"/>
      <c r="AG182" s="439"/>
      <c r="AH182" s="395"/>
      <c r="AI182" s="88"/>
      <c r="AJ182" s="327"/>
      <c r="AK182" s="328"/>
      <c r="AL182" s="439"/>
      <c r="AM182" s="440"/>
      <c r="AN182" s="57"/>
      <c r="AO182" s="394"/>
      <c r="AP182" s="88"/>
      <c r="AQ182" s="327"/>
      <c r="AR182" s="328"/>
      <c r="AS182" s="439"/>
      <c r="AT182" s="439"/>
      <c r="AU182" s="395"/>
      <c r="AV182" s="88"/>
      <c r="AW182" s="327"/>
      <c r="AX182" s="328"/>
      <c r="AY182" s="439"/>
      <c r="AZ182" s="440"/>
      <c r="BA182" s="57"/>
      <c r="BB182" s="394"/>
      <c r="BC182" s="88"/>
      <c r="BD182" s="327"/>
      <c r="BE182" s="328"/>
      <c r="BF182" s="439"/>
      <c r="BG182" s="439"/>
      <c r="BH182" s="395"/>
      <c r="BI182" s="88"/>
      <c r="BJ182" s="327"/>
      <c r="BK182" s="328"/>
      <c r="BL182" s="439"/>
      <c r="BM182" s="440"/>
    </row>
    <row r="183" spans="1:65" ht="15" customHeight="1" x14ac:dyDescent="0.2">
      <c r="A183" s="460"/>
      <c r="B183" s="394">
        <v>6</v>
      </c>
      <c r="C183" s="88"/>
      <c r="D183" s="327"/>
      <c r="E183" s="328"/>
      <c r="F183" s="439"/>
      <c r="G183" s="439"/>
      <c r="H183" s="395">
        <v>6</v>
      </c>
      <c r="I183" s="88"/>
      <c r="J183" s="327"/>
      <c r="K183" s="328"/>
      <c r="L183" s="439"/>
      <c r="M183" s="440"/>
      <c r="N183" s="57"/>
      <c r="O183" s="394">
        <v>6</v>
      </c>
      <c r="P183" s="88"/>
      <c r="Q183" s="327"/>
      <c r="R183" s="328"/>
      <c r="S183" s="439"/>
      <c r="T183" s="439"/>
      <c r="U183" s="395">
        <v>6</v>
      </c>
      <c r="V183" s="88"/>
      <c r="W183" s="327"/>
      <c r="X183" s="328"/>
      <c r="Y183" s="439"/>
      <c r="Z183" s="440"/>
      <c r="AA183" s="57"/>
      <c r="AB183" s="394">
        <v>6</v>
      </c>
      <c r="AC183" s="88"/>
      <c r="AD183" s="327"/>
      <c r="AE183" s="328"/>
      <c r="AF183" s="439"/>
      <c r="AG183" s="439"/>
      <c r="AH183" s="395">
        <v>6</v>
      </c>
      <c r="AI183" s="88"/>
      <c r="AJ183" s="327"/>
      <c r="AK183" s="328"/>
      <c r="AL183" s="439"/>
      <c r="AM183" s="440"/>
      <c r="AN183" s="57"/>
      <c r="AO183" s="394">
        <v>6</v>
      </c>
      <c r="AP183" s="88"/>
      <c r="AQ183" s="327"/>
      <c r="AR183" s="328"/>
      <c r="AS183" s="439"/>
      <c r="AT183" s="439"/>
      <c r="AU183" s="395">
        <v>6</v>
      </c>
      <c r="AV183" s="88"/>
      <c r="AW183" s="327"/>
      <c r="AX183" s="328"/>
      <c r="AY183" s="439"/>
      <c r="AZ183" s="440"/>
      <c r="BA183" s="57"/>
      <c r="BB183" s="394">
        <v>6</v>
      </c>
      <c r="BC183" s="88"/>
      <c r="BD183" s="327"/>
      <c r="BE183" s="328"/>
      <c r="BF183" s="439"/>
      <c r="BG183" s="439"/>
      <c r="BH183" s="395">
        <v>6</v>
      </c>
      <c r="BI183" s="88"/>
      <c r="BJ183" s="327"/>
      <c r="BK183" s="328"/>
      <c r="BL183" s="439"/>
      <c r="BM183" s="440"/>
    </row>
    <row r="184" spans="1:65" ht="15" customHeight="1" thickBot="1" x14ac:dyDescent="0.25">
      <c r="A184" s="461"/>
      <c r="B184" s="394"/>
      <c r="C184" s="88"/>
      <c r="D184" s="327"/>
      <c r="E184" s="328"/>
      <c r="F184" s="439"/>
      <c r="G184" s="439"/>
      <c r="H184" s="395"/>
      <c r="I184" s="88"/>
      <c r="J184" s="327"/>
      <c r="K184" s="328"/>
      <c r="L184" s="439"/>
      <c r="M184" s="440"/>
      <c r="N184" s="57"/>
      <c r="O184" s="394"/>
      <c r="P184" s="88"/>
      <c r="Q184" s="327"/>
      <c r="R184" s="328"/>
      <c r="S184" s="439"/>
      <c r="T184" s="439"/>
      <c r="U184" s="395"/>
      <c r="V184" s="88"/>
      <c r="W184" s="327"/>
      <c r="X184" s="328"/>
      <c r="Y184" s="439"/>
      <c r="Z184" s="440"/>
      <c r="AA184" s="57"/>
      <c r="AB184" s="394"/>
      <c r="AC184" s="88"/>
      <c r="AD184" s="327"/>
      <c r="AE184" s="328"/>
      <c r="AF184" s="439"/>
      <c r="AG184" s="439"/>
      <c r="AH184" s="395"/>
      <c r="AI184" s="88"/>
      <c r="AJ184" s="327"/>
      <c r="AK184" s="328"/>
      <c r="AL184" s="439"/>
      <c r="AM184" s="440"/>
      <c r="AN184" s="57"/>
      <c r="AO184" s="394"/>
      <c r="AP184" s="88"/>
      <c r="AQ184" s="327"/>
      <c r="AR184" s="328"/>
      <c r="AS184" s="439"/>
      <c r="AT184" s="439"/>
      <c r="AU184" s="395"/>
      <c r="AV184" s="88"/>
      <c r="AW184" s="327"/>
      <c r="AX184" s="328"/>
      <c r="AY184" s="439"/>
      <c r="AZ184" s="440"/>
      <c r="BA184" s="57"/>
      <c r="BB184" s="394"/>
      <c r="BC184" s="88"/>
      <c r="BD184" s="327"/>
      <c r="BE184" s="328"/>
      <c r="BF184" s="439"/>
      <c r="BG184" s="439"/>
      <c r="BH184" s="395"/>
      <c r="BI184" s="88"/>
      <c r="BJ184" s="327"/>
      <c r="BK184" s="328"/>
      <c r="BL184" s="439"/>
      <c r="BM184" s="440"/>
    </row>
    <row r="185" spans="1:65" ht="15" customHeight="1" thickBot="1" x14ac:dyDescent="0.25">
      <c r="A185" s="139"/>
      <c r="B185" s="438" t="s">
        <v>52</v>
      </c>
      <c r="C185" s="437"/>
      <c r="D185" s="436" t="s">
        <v>53</v>
      </c>
      <c r="E185" s="437"/>
      <c r="F185" s="322"/>
      <c r="G185" s="381"/>
      <c r="H185" s="436" t="s">
        <v>52</v>
      </c>
      <c r="I185" s="437"/>
      <c r="J185" s="436" t="s">
        <v>53</v>
      </c>
      <c r="K185" s="437"/>
      <c r="L185" s="322"/>
      <c r="M185" s="323"/>
      <c r="N185" s="57"/>
      <c r="O185" s="438" t="s">
        <v>52</v>
      </c>
      <c r="P185" s="437"/>
      <c r="Q185" s="436" t="s">
        <v>53</v>
      </c>
      <c r="R185" s="437"/>
      <c r="S185" s="322"/>
      <c r="T185" s="381"/>
      <c r="U185" s="326" t="s">
        <v>52</v>
      </c>
      <c r="V185" s="325"/>
      <c r="W185" s="326" t="s">
        <v>53</v>
      </c>
      <c r="X185" s="325"/>
      <c r="Y185" s="322"/>
      <c r="Z185" s="323"/>
      <c r="AA185" s="57"/>
      <c r="AB185" s="324" t="s">
        <v>52</v>
      </c>
      <c r="AC185" s="325"/>
      <c r="AD185" s="326" t="s">
        <v>53</v>
      </c>
      <c r="AE185" s="325"/>
      <c r="AF185" s="322"/>
      <c r="AG185" s="381"/>
      <c r="AH185" s="326" t="s">
        <v>52</v>
      </c>
      <c r="AI185" s="325"/>
      <c r="AJ185" s="326" t="s">
        <v>53</v>
      </c>
      <c r="AK185" s="325"/>
      <c r="AL185" s="322"/>
      <c r="AM185" s="323"/>
      <c r="AN185" s="57"/>
      <c r="AO185" s="324" t="s">
        <v>52</v>
      </c>
      <c r="AP185" s="325"/>
      <c r="AQ185" s="326" t="s">
        <v>53</v>
      </c>
      <c r="AR185" s="325"/>
      <c r="AS185" s="322"/>
      <c r="AT185" s="381"/>
      <c r="AU185" s="326" t="s">
        <v>52</v>
      </c>
      <c r="AV185" s="325"/>
      <c r="AW185" s="326" t="s">
        <v>53</v>
      </c>
      <c r="AX185" s="325"/>
      <c r="AY185" s="322"/>
      <c r="AZ185" s="323"/>
      <c r="BA185" s="57"/>
      <c r="BB185" s="324" t="s">
        <v>52</v>
      </c>
      <c r="BC185" s="325"/>
      <c r="BD185" s="326" t="s">
        <v>53</v>
      </c>
      <c r="BE185" s="325"/>
      <c r="BF185" s="430"/>
      <c r="BG185" s="435"/>
      <c r="BH185" s="326" t="s">
        <v>52</v>
      </c>
      <c r="BI185" s="325"/>
      <c r="BJ185" s="326" t="s">
        <v>53</v>
      </c>
      <c r="BK185" s="325"/>
      <c r="BL185" s="430"/>
      <c r="BM185" s="431"/>
    </row>
    <row r="186" spans="1:65" ht="15" customHeight="1" thickBot="1" x14ac:dyDescent="0.25">
      <c r="A186" s="57"/>
      <c r="B186" s="15"/>
      <c r="C186" s="57"/>
      <c r="D186" s="15"/>
      <c r="E186" s="15"/>
      <c r="F186" s="90"/>
      <c r="G186" s="90"/>
      <c r="H186" s="15"/>
      <c r="I186" s="57"/>
      <c r="J186" s="15"/>
      <c r="K186" s="15"/>
      <c r="L186" s="90"/>
      <c r="M186" s="90"/>
      <c r="N186" s="57"/>
      <c r="O186" s="15"/>
      <c r="P186" s="57"/>
      <c r="Q186" s="15"/>
      <c r="R186" s="15"/>
      <c r="S186" s="90"/>
      <c r="T186" s="90"/>
      <c r="U186" s="15"/>
      <c r="V186" s="57"/>
      <c r="W186" s="15"/>
      <c r="X186" s="15"/>
      <c r="Y186" s="90"/>
      <c r="Z186" s="90"/>
      <c r="AA186" s="57"/>
      <c r="AB186" s="15"/>
      <c r="AC186" s="57"/>
      <c r="AD186" s="15"/>
      <c r="AE186" s="15"/>
      <c r="AF186" s="90"/>
      <c r="AG186" s="90"/>
      <c r="AH186" s="15"/>
      <c r="AI186" s="57"/>
      <c r="AJ186" s="15"/>
      <c r="AK186" s="15"/>
      <c r="AL186" s="90"/>
      <c r="AM186" s="90"/>
      <c r="AN186" s="57"/>
      <c r="AO186" s="15"/>
      <c r="AP186" s="57"/>
      <c r="AQ186" s="15"/>
      <c r="AR186" s="15"/>
      <c r="AS186" s="90"/>
      <c r="AT186" s="90"/>
      <c r="AU186" s="15"/>
      <c r="AV186" s="57"/>
      <c r="AW186" s="15"/>
      <c r="AX186" s="15"/>
      <c r="AY186" s="90"/>
      <c r="AZ186" s="90"/>
      <c r="BA186" s="57"/>
      <c r="BB186" s="15"/>
      <c r="BC186" s="57"/>
      <c r="BD186" s="15"/>
      <c r="BE186" s="15"/>
      <c r="BF186" s="90"/>
      <c r="BG186" s="90"/>
      <c r="BH186" s="15"/>
      <c r="BI186" s="57"/>
      <c r="BJ186" s="15"/>
      <c r="BK186" s="15"/>
      <c r="BL186" s="90"/>
      <c r="BM186" s="90"/>
    </row>
    <row r="187" spans="1:65" ht="15" customHeight="1" thickBot="1" x14ac:dyDescent="0.25">
      <c r="A187" s="57"/>
      <c r="B187" s="374" t="s">
        <v>54</v>
      </c>
      <c r="C187" s="432"/>
      <c r="D187" s="432"/>
      <c r="E187" s="432"/>
      <c r="F187" s="433" t="str">
        <f>O167</f>
        <v>Kometa B</v>
      </c>
      <c r="G187" s="433"/>
      <c r="H187" s="433"/>
      <c r="I187" s="433"/>
      <c r="J187" s="433"/>
      <c r="K187" s="434"/>
      <c r="L187" s="375" t="s">
        <v>55</v>
      </c>
      <c r="M187" s="375"/>
      <c r="N187" s="375"/>
      <c r="O187" s="375"/>
      <c r="P187" s="432"/>
      <c r="Q187" s="433" t="str">
        <f>AB167</f>
        <v>Orion B</v>
      </c>
      <c r="R187" s="433"/>
      <c r="S187" s="433"/>
      <c r="T187" s="433"/>
      <c r="U187" s="433"/>
      <c r="V187" s="434"/>
      <c r="W187" s="317" t="s">
        <v>105</v>
      </c>
      <c r="X187" s="318"/>
      <c r="Y187" s="318"/>
      <c r="Z187" s="57"/>
      <c r="AA187" s="309" t="s">
        <v>106</v>
      </c>
      <c r="AB187" s="310"/>
      <c r="AC187" s="310"/>
      <c r="AD187" s="310"/>
      <c r="AE187" s="310"/>
      <c r="AF187" s="92" t="s">
        <v>65</v>
      </c>
      <c r="AG187" s="93" t="s">
        <v>66</v>
      </c>
      <c r="AH187" s="57"/>
      <c r="AI187" s="94" t="s">
        <v>56</v>
      </c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</row>
    <row r="188" spans="1:65" ht="15" customHeight="1" x14ac:dyDescent="0.2">
      <c r="A188" s="58"/>
      <c r="B188" s="421" t="s">
        <v>57</v>
      </c>
      <c r="C188" s="422"/>
      <c r="D188" s="422"/>
      <c r="E188" s="422"/>
      <c r="F188" s="422"/>
      <c r="G188" s="422"/>
      <c r="H188" s="422"/>
      <c r="I188" s="422"/>
      <c r="J188" s="423" t="s">
        <v>58</v>
      </c>
      <c r="K188" s="424"/>
      <c r="L188" s="414" t="s">
        <v>57</v>
      </c>
      <c r="M188" s="422"/>
      <c r="N188" s="422"/>
      <c r="O188" s="422"/>
      <c r="P188" s="422"/>
      <c r="Q188" s="422"/>
      <c r="R188" s="422"/>
      <c r="S188" s="422"/>
      <c r="T188" s="422"/>
      <c r="U188" s="423" t="s">
        <v>58</v>
      </c>
      <c r="V188" s="424"/>
      <c r="W188" s="97" t="s">
        <v>59</v>
      </c>
      <c r="X188" s="98" t="s">
        <v>107</v>
      </c>
      <c r="Y188" s="425" t="s">
        <v>108</v>
      </c>
      <c r="Z188" s="426"/>
      <c r="AA188" s="98" t="s">
        <v>60</v>
      </c>
      <c r="AB188" s="99" t="s">
        <v>61</v>
      </c>
      <c r="AC188" s="100" t="s">
        <v>62</v>
      </c>
      <c r="AD188" s="427" t="s">
        <v>63</v>
      </c>
      <c r="AE188" s="428"/>
      <c r="AF188" s="428"/>
      <c r="AG188" s="429"/>
      <c r="AH188" s="58"/>
      <c r="AI188" s="376"/>
      <c r="AJ188" s="376"/>
      <c r="AK188" s="376"/>
      <c r="AL188" s="376"/>
      <c r="AM188" s="376"/>
      <c r="AN188" s="376"/>
      <c r="AO188" s="376"/>
      <c r="AP188" s="376"/>
      <c r="AQ188" s="376"/>
      <c r="AR188" s="376"/>
      <c r="AS188" s="376"/>
      <c r="AT188" s="376"/>
      <c r="AU188" s="376"/>
      <c r="AV188" s="376"/>
      <c r="AW188" s="376"/>
      <c r="AX188" s="376"/>
      <c r="AY188" s="376"/>
      <c r="AZ188" s="376"/>
      <c r="BA188" s="376"/>
      <c r="BB188" s="58"/>
      <c r="BC188" s="471" t="s">
        <v>64</v>
      </c>
      <c r="BD188" s="472"/>
      <c r="BE188" s="472"/>
      <c r="BF188" s="472"/>
      <c r="BG188" s="472"/>
      <c r="BH188" s="472"/>
      <c r="BI188" s="472"/>
      <c r="BJ188" s="472"/>
      <c r="BK188" s="472"/>
      <c r="BL188" s="472"/>
      <c r="BM188" s="473"/>
    </row>
    <row r="189" spans="1:65" ht="15" customHeight="1" x14ac:dyDescent="0.2">
      <c r="A189" s="57"/>
      <c r="B189" s="416"/>
      <c r="C189" s="417"/>
      <c r="D189" s="417"/>
      <c r="E189" s="417"/>
      <c r="F189" s="417"/>
      <c r="G189" s="417"/>
      <c r="H189" s="417"/>
      <c r="I189" s="417"/>
      <c r="J189" s="341"/>
      <c r="K189" s="342"/>
      <c r="L189" s="418"/>
      <c r="M189" s="418"/>
      <c r="N189" s="418"/>
      <c r="O189" s="418"/>
      <c r="P189" s="418"/>
      <c r="Q189" s="418"/>
      <c r="R189" s="418"/>
      <c r="S189" s="418"/>
      <c r="T189" s="419"/>
      <c r="U189" s="341"/>
      <c r="V189" s="342"/>
      <c r="W189" s="101"/>
      <c r="X189" s="88"/>
      <c r="Y189" s="327"/>
      <c r="Z189" s="328"/>
      <c r="AA189" s="88"/>
      <c r="AB189" s="88"/>
      <c r="AC189" s="88"/>
      <c r="AD189" s="327"/>
      <c r="AE189" s="403"/>
      <c r="AF189" s="403"/>
      <c r="AG189" s="404"/>
      <c r="AH189" s="57"/>
      <c r="AI189" s="376"/>
      <c r="AJ189" s="376"/>
      <c r="AK189" s="376"/>
      <c r="AL189" s="376"/>
      <c r="AM189" s="376"/>
      <c r="AN189" s="376"/>
      <c r="AO189" s="376"/>
      <c r="AP189" s="376"/>
      <c r="AQ189" s="376"/>
      <c r="AR189" s="376"/>
      <c r="AS189" s="376"/>
      <c r="AT189" s="376"/>
      <c r="AU189" s="376"/>
      <c r="AV189" s="376"/>
      <c r="AW189" s="376"/>
      <c r="AX189" s="376"/>
      <c r="AY189" s="376"/>
      <c r="AZ189" s="376"/>
      <c r="BA189" s="376"/>
      <c r="BB189" s="57"/>
      <c r="BC189" s="420"/>
      <c r="BD189" s="376"/>
      <c r="BE189" s="414"/>
      <c r="BF189" s="413" t="s">
        <v>65</v>
      </c>
      <c r="BG189" s="376"/>
      <c r="BH189" s="414"/>
      <c r="BI189" s="102" t="s">
        <v>66</v>
      </c>
      <c r="BJ189" s="96"/>
      <c r="BK189" s="413" t="s">
        <v>67</v>
      </c>
      <c r="BL189" s="376"/>
      <c r="BM189" s="415"/>
    </row>
    <row r="190" spans="1:65" ht="15" customHeight="1" x14ac:dyDescent="0.2">
      <c r="A190" s="57"/>
      <c r="B190" s="379"/>
      <c r="C190" s="380"/>
      <c r="D190" s="380"/>
      <c r="E190" s="380"/>
      <c r="F190" s="380"/>
      <c r="G190" s="380"/>
      <c r="H190" s="380"/>
      <c r="I190" s="380"/>
      <c r="J190" s="341"/>
      <c r="K190" s="342"/>
      <c r="L190" s="370"/>
      <c r="M190" s="370"/>
      <c r="N190" s="370"/>
      <c r="O190" s="370"/>
      <c r="P190" s="370"/>
      <c r="Q190" s="370"/>
      <c r="R190" s="370"/>
      <c r="S190" s="370"/>
      <c r="T190" s="371"/>
      <c r="U190" s="341"/>
      <c r="V190" s="342"/>
      <c r="W190" s="101"/>
      <c r="X190" s="88"/>
      <c r="Y190" s="327"/>
      <c r="Z190" s="328"/>
      <c r="AA190" s="88"/>
      <c r="AB190" s="88"/>
      <c r="AC190" s="88"/>
      <c r="AD190" s="327"/>
      <c r="AE190" s="403"/>
      <c r="AF190" s="403"/>
      <c r="AG190" s="404"/>
      <c r="AH190" s="57"/>
      <c r="AI190" s="376"/>
      <c r="AJ190" s="376"/>
      <c r="AK190" s="376"/>
      <c r="AL190" s="376"/>
      <c r="AM190" s="376"/>
      <c r="AN190" s="376"/>
      <c r="AO190" s="376"/>
      <c r="AP190" s="376"/>
      <c r="AQ190" s="376"/>
      <c r="AR190" s="376"/>
      <c r="AS190" s="376"/>
      <c r="AT190" s="376"/>
      <c r="AU190" s="376"/>
      <c r="AV190" s="376"/>
      <c r="AW190" s="376"/>
      <c r="AX190" s="376"/>
      <c r="AY190" s="376"/>
      <c r="AZ190" s="376"/>
      <c r="BA190" s="376"/>
      <c r="BB190" s="57"/>
      <c r="BC190" s="409" t="s">
        <v>41</v>
      </c>
      <c r="BD190" s="320"/>
      <c r="BE190" s="321"/>
      <c r="BF190" s="103"/>
      <c r="BG190" s="104"/>
      <c r="BH190" s="105"/>
      <c r="BI190" s="103"/>
      <c r="BJ190" s="105"/>
      <c r="BK190" s="103"/>
      <c r="BL190" s="104"/>
      <c r="BM190" s="106"/>
    </row>
    <row r="191" spans="1:65" ht="15" customHeight="1" x14ac:dyDescent="0.2">
      <c r="A191" s="57"/>
      <c r="B191" s="379"/>
      <c r="C191" s="380"/>
      <c r="D191" s="380"/>
      <c r="E191" s="380"/>
      <c r="F191" s="380"/>
      <c r="G191" s="380"/>
      <c r="H191" s="380"/>
      <c r="I191" s="380"/>
      <c r="J191" s="341"/>
      <c r="K191" s="342"/>
      <c r="L191" s="370"/>
      <c r="M191" s="370"/>
      <c r="N191" s="370"/>
      <c r="O191" s="370"/>
      <c r="P191" s="370"/>
      <c r="Q191" s="370"/>
      <c r="R191" s="370"/>
      <c r="S191" s="370"/>
      <c r="T191" s="371"/>
      <c r="U191" s="341"/>
      <c r="V191" s="342"/>
      <c r="W191" s="101"/>
      <c r="X191" s="88"/>
      <c r="Y191" s="327"/>
      <c r="Z191" s="328"/>
      <c r="AA191" s="88"/>
      <c r="AB191" s="88"/>
      <c r="AC191" s="88"/>
      <c r="AD191" s="327"/>
      <c r="AE191" s="403"/>
      <c r="AF191" s="403"/>
      <c r="AG191" s="404"/>
      <c r="AH191" s="57"/>
      <c r="AI191" s="376"/>
      <c r="AJ191" s="376"/>
      <c r="AK191" s="376"/>
      <c r="AL191" s="376"/>
      <c r="AM191" s="376"/>
      <c r="AN191" s="376"/>
      <c r="AO191" s="376"/>
      <c r="AP191" s="376"/>
      <c r="AQ191" s="376"/>
      <c r="AR191" s="376"/>
      <c r="AS191" s="376"/>
      <c r="AT191" s="376"/>
      <c r="AU191" s="376"/>
      <c r="AV191" s="376"/>
      <c r="AW191" s="376"/>
      <c r="AX191" s="376"/>
      <c r="AY191" s="376"/>
      <c r="AZ191" s="376"/>
      <c r="BA191" s="376"/>
      <c r="BB191" s="57"/>
      <c r="BC191" s="409" t="s">
        <v>42</v>
      </c>
      <c r="BD191" s="320"/>
      <c r="BE191" s="321"/>
      <c r="BF191" s="86"/>
      <c r="BG191" s="84"/>
      <c r="BH191" s="85"/>
      <c r="BI191" s="86"/>
      <c r="BJ191" s="85"/>
      <c r="BK191" s="103"/>
      <c r="BL191" s="104"/>
      <c r="BM191" s="106"/>
    </row>
    <row r="192" spans="1:65" ht="15" customHeight="1" x14ac:dyDescent="0.2">
      <c r="A192" s="57"/>
      <c r="B192" s="410" t="s">
        <v>112</v>
      </c>
      <c r="C192" s="411"/>
      <c r="D192" s="411"/>
      <c r="E192" s="411"/>
      <c r="F192" s="411"/>
      <c r="G192" s="411"/>
      <c r="H192" s="411"/>
      <c r="I192" s="412"/>
      <c r="J192" s="341"/>
      <c r="K192" s="342"/>
      <c r="L192" s="410" t="s">
        <v>110</v>
      </c>
      <c r="M192" s="411"/>
      <c r="N192" s="411"/>
      <c r="O192" s="411"/>
      <c r="P192" s="411"/>
      <c r="Q192" s="411"/>
      <c r="R192" s="411"/>
      <c r="S192" s="411"/>
      <c r="T192" s="412"/>
      <c r="U192" s="341"/>
      <c r="V192" s="342"/>
      <c r="W192" s="101"/>
      <c r="X192" s="88"/>
      <c r="Y192" s="327"/>
      <c r="Z192" s="328"/>
      <c r="AA192" s="88"/>
      <c r="AB192" s="88"/>
      <c r="AC192" s="88"/>
      <c r="AD192" s="327"/>
      <c r="AE192" s="403"/>
      <c r="AF192" s="403"/>
      <c r="AG192" s="404"/>
      <c r="AH192" s="57"/>
      <c r="AI192" s="376"/>
      <c r="AJ192" s="376"/>
      <c r="AK192" s="376"/>
      <c r="AL192" s="376"/>
      <c r="AM192" s="376"/>
      <c r="AN192" s="376"/>
      <c r="AO192" s="376"/>
      <c r="AP192" s="376"/>
      <c r="AQ192" s="376"/>
      <c r="AR192" s="376"/>
      <c r="AS192" s="376"/>
      <c r="AT192" s="376"/>
      <c r="AU192" s="376"/>
      <c r="AV192" s="376"/>
      <c r="AW192" s="376"/>
      <c r="AX192" s="376"/>
      <c r="AY192" s="376"/>
      <c r="AZ192" s="376"/>
      <c r="BA192" s="376"/>
      <c r="BB192" s="57"/>
      <c r="BC192" s="409" t="s">
        <v>43</v>
      </c>
      <c r="BD192" s="320"/>
      <c r="BE192" s="321"/>
      <c r="BF192" s="86"/>
      <c r="BG192" s="84"/>
      <c r="BH192" s="85"/>
      <c r="BI192" s="86"/>
      <c r="BJ192" s="85"/>
      <c r="BK192" s="103"/>
      <c r="BL192" s="104"/>
      <c r="BM192" s="106"/>
    </row>
    <row r="193" spans="1:65" ht="15" customHeight="1" x14ac:dyDescent="0.2">
      <c r="A193" s="57"/>
      <c r="B193" s="379"/>
      <c r="C193" s="380"/>
      <c r="D193" s="380"/>
      <c r="E193" s="380"/>
      <c r="F193" s="380"/>
      <c r="G193" s="380"/>
      <c r="H193" s="380"/>
      <c r="I193" s="380"/>
      <c r="J193" s="341"/>
      <c r="K193" s="342"/>
      <c r="L193" s="370"/>
      <c r="M193" s="370"/>
      <c r="N193" s="370"/>
      <c r="O193" s="370"/>
      <c r="P193" s="370"/>
      <c r="Q193" s="370"/>
      <c r="R193" s="370"/>
      <c r="S193" s="370"/>
      <c r="T193" s="371"/>
      <c r="U193" s="341"/>
      <c r="V193" s="342"/>
      <c r="W193" s="101"/>
      <c r="X193" s="88"/>
      <c r="Y193" s="327"/>
      <c r="Z193" s="328"/>
      <c r="AA193" s="88"/>
      <c r="AB193" s="88"/>
      <c r="AC193" s="88"/>
      <c r="AD193" s="327"/>
      <c r="AE193" s="403"/>
      <c r="AF193" s="403"/>
      <c r="AG193" s="404"/>
      <c r="AH193" s="57"/>
      <c r="AI193" s="376"/>
      <c r="AJ193" s="376"/>
      <c r="AK193" s="376"/>
      <c r="AL193" s="376"/>
      <c r="AM193" s="376"/>
      <c r="AN193" s="376"/>
      <c r="AO193" s="376"/>
      <c r="AP193" s="376"/>
      <c r="AQ193" s="376"/>
      <c r="AR193" s="376"/>
      <c r="AS193" s="376"/>
      <c r="AT193" s="376"/>
      <c r="AU193" s="376"/>
      <c r="AV193" s="376"/>
      <c r="AW193" s="376"/>
      <c r="AX193" s="376"/>
      <c r="AY193" s="376"/>
      <c r="AZ193" s="376"/>
      <c r="BA193" s="376"/>
      <c r="BB193" s="57"/>
      <c r="BC193" s="409" t="s">
        <v>44</v>
      </c>
      <c r="BD193" s="320"/>
      <c r="BE193" s="321"/>
      <c r="BF193" s="86"/>
      <c r="BG193" s="84"/>
      <c r="BH193" s="85"/>
      <c r="BI193" s="86"/>
      <c r="BJ193" s="85"/>
      <c r="BK193" s="103"/>
      <c r="BL193" s="104"/>
      <c r="BM193" s="106"/>
    </row>
    <row r="194" spans="1:65" ht="15" customHeight="1" x14ac:dyDescent="0.2">
      <c r="A194" s="57"/>
      <c r="B194" s="410" t="s">
        <v>113</v>
      </c>
      <c r="C194" s="411"/>
      <c r="D194" s="411"/>
      <c r="E194" s="411"/>
      <c r="F194" s="411"/>
      <c r="G194" s="411"/>
      <c r="H194" s="411"/>
      <c r="I194" s="412"/>
      <c r="J194" s="341"/>
      <c r="K194" s="342"/>
      <c r="L194" s="410" t="s">
        <v>111</v>
      </c>
      <c r="M194" s="411"/>
      <c r="N194" s="411"/>
      <c r="O194" s="411"/>
      <c r="P194" s="411"/>
      <c r="Q194" s="411"/>
      <c r="R194" s="411"/>
      <c r="S194" s="411"/>
      <c r="T194" s="412"/>
      <c r="U194" s="341"/>
      <c r="V194" s="342"/>
      <c r="W194" s="101"/>
      <c r="X194" s="88"/>
      <c r="Y194" s="327"/>
      <c r="Z194" s="328"/>
      <c r="AA194" s="88"/>
      <c r="AB194" s="88"/>
      <c r="AC194" s="88"/>
      <c r="AD194" s="327"/>
      <c r="AE194" s="403"/>
      <c r="AF194" s="403"/>
      <c r="AG194" s="404"/>
      <c r="AH194" s="57"/>
      <c r="AI194" s="376"/>
      <c r="AJ194" s="376"/>
      <c r="AK194" s="376"/>
      <c r="AL194" s="376"/>
      <c r="AM194" s="376"/>
      <c r="AN194" s="376"/>
      <c r="AO194" s="376"/>
      <c r="AP194" s="376"/>
      <c r="AQ194" s="376"/>
      <c r="AR194" s="376"/>
      <c r="AS194" s="376"/>
      <c r="AT194" s="376"/>
      <c r="AU194" s="376"/>
      <c r="AV194" s="376"/>
      <c r="AW194" s="376"/>
      <c r="AX194" s="376"/>
      <c r="AY194" s="376"/>
      <c r="AZ194" s="376"/>
      <c r="BA194" s="376"/>
      <c r="BB194" s="57"/>
      <c r="BC194" s="409" t="s">
        <v>45</v>
      </c>
      <c r="BD194" s="320"/>
      <c r="BE194" s="321"/>
      <c r="BF194" s="86"/>
      <c r="BG194" s="84"/>
      <c r="BH194" s="85"/>
      <c r="BI194" s="86"/>
      <c r="BJ194" s="85"/>
      <c r="BK194" s="103"/>
      <c r="BL194" s="104"/>
      <c r="BM194" s="106"/>
    </row>
    <row r="195" spans="1:65" ht="15" customHeight="1" x14ac:dyDescent="0.2">
      <c r="A195" s="57"/>
      <c r="B195" s="401"/>
      <c r="C195" s="402"/>
      <c r="D195" s="402"/>
      <c r="E195" s="402"/>
      <c r="F195" s="402"/>
      <c r="G195" s="402"/>
      <c r="H195" s="402"/>
      <c r="I195" s="402"/>
      <c r="J195" s="341"/>
      <c r="K195" s="342"/>
      <c r="L195" s="370"/>
      <c r="M195" s="370"/>
      <c r="N195" s="370"/>
      <c r="O195" s="370"/>
      <c r="P195" s="370"/>
      <c r="Q195" s="370"/>
      <c r="R195" s="370"/>
      <c r="S195" s="370"/>
      <c r="T195" s="371"/>
      <c r="U195" s="341"/>
      <c r="V195" s="342"/>
      <c r="W195" s="101"/>
      <c r="X195" s="88"/>
      <c r="Y195" s="327"/>
      <c r="Z195" s="328"/>
      <c r="AA195" s="88"/>
      <c r="AB195" s="88"/>
      <c r="AC195" s="88"/>
      <c r="AD195" s="327"/>
      <c r="AE195" s="403"/>
      <c r="AF195" s="403"/>
      <c r="AG195" s="404"/>
      <c r="AH195" s="57"/>
      <c r="AI195" s="376"/>
      <c r="AJ195" s="376"/>
      <c r="AK195" s="376"/>
      <c r="AL195" s="376"/>
      <c r="AM195" s="376"/>
      <c r="AN195" s="376"/>
      <c r="AO195" s="376"/>
      <c r="AP195" s="376"/>
      <c r="AQ195" s="376"/>
      <c r="AR195" s="376"/>
      <c r="AS195" s="376"/>
      <c r="AT195" s="376"/>
      <c r="AU195" s="376"/>
      <c r="AV195" s="376"/>
      <c r="AW195" s="376"/>
      <c r="AX195" s="376"/>
      <c r="AY195" s="376"/>
      <c r="AZ195" s="376"/>
      <c r="BA195" s="376"/>
      <c r="BB195" s="57"/>
      <c r="BC195" s="409" t="s">
        <v>68</v>
      </c>
      <c r="BD195" s="320"/>
      <c r="BE195" s="321"/>
      <c r="BF195" s="86"/>
      <c r="BG195" s="84"/>
      <c r="BH195" s="85"/>
      <c r="BI195" s="86"/>
      <c r="BJ195" s="85"/>
      <c r="BK195" s="103"/>
      <c r="BL195" s="104"/>
      <c r="BM195" s="106"/>
    </row>
    <row r="196" spans="1:65" ht="15" customHeight="1" x14ac:dyDescent="0.2">
      <c r="A196" s="57"/>
      <c r="B196" s="379"/>
      <c r="C196" s="380"/>
      <c r="D196" s="380"/>
      <c r="E196" s="380"/>
      <c r="F196" s="380"/>
      <c r="G196" s="380"/>
      <c r="H196" s="380"/>
      <c r="I196" s="380"/>
      <c r="J196" s="341"/>
      <c r="K196" s="342"/>
      <c r="L196" s="370"/>
      <c r="M196" s="370"/>
      <c r="N196" s="370"/>
      <c r="O196" s="370"/>
      <c r="P196" s="370"/>
      <c r="Q196" s="370"/>
      <c r="R196" s="370"/>
      <c r="S196" s="370"/>
      <c r="T196" s="371"/>
      <c r="U196" s="341"/>
      <c r="V196" s="342"/>
      <c r="W196" s="101"/>
      <c r="X196" s="88"/>
      <c r="Y196" s="327"/>
      <c r="Z196" s="328"/>
      <c r="AA196" s="88"/>
      <c r="AB196" s="88"/>
      <c r="AC196" s="88"/>
      <c r="AD196" s="327"/>
      <c r="AE196" s="403"/>
      <c r="AF196" s="403"/>
      <c r="AG196" s="404"/>
      <c r="AH196" s="57"/>
      <c r="AI196" s="376"/>
      <c r="AJ196" s="376"/>
      <c r="AK196" s="376"/>
      <c r="AL196" s="376"/>
      <c r="AM196" s="376"/>
      <c r="AN196" s="376"/>
      <c r="AO196" s="376"/>
      <c r="AP196" s="376"/>
      <c r="AQ196" s="376"/>
      <c r="AR196" s="376"/>
      <c r="AS196" s="376"/>
      <c r="AT196" s="376"/>
      <c r="AU196" s="376"/>
      <c r="AV196" s="376"/>
      <c r="AW196" s="376"/>
      <c r="AX196" s="376"/>
      <c r="AY196" s="376"/>
      <c r="AZ196" s="376"/>
      <c r="BA196" s="376"/>
      <c r="BB196" s="57"/>
      <c r="BC196" s="107" t="s">
        <v>69</v>
      </c>
      <c r="BD196" s="84"/>
      <c r="BE196" s="84"/>
      <c r="BF196" s="84"/>
      <c r="BG196" s="84"/>
      <c r="BH196" s="84"/>
      <c r="BI196" s="84"/>
      <c r="BJ196" s="84"/>
      <c r="BK196" s="405" t="s">
        <v>70</v>
      </c>
      <c r="BL196" s="405"/>
      <c r="BM196" s="406"/>
    </row>
    <row r="197" spans="1:65" ht="15" customHeight="1" x14ac:dyDescent="0.2">
      <c r="A197" s="57"/>
      <c r="B197" s="401"/>
      <c r="C197" s="402"/>
      <c r="D197" s="402"/>
      <c r="E197" s="402"/>
      <c r="F197" s="402"/>
      <c r="G197" s="402"/>
      <c r="H197" s="402"/>
      <c r="I197" s="402"/>
      <c r="J197" s="341"/>
      <c r="K197" s="342"/>
      <c r="L197" s="370"/>
      <c r="M197" s="370"/>
      <c r="N197" s="370"/>
      <c r="O197" s="370"/>
      <c r="P197" s="370"/>
      <c r="Q197" s="370"/>
      <c r="R197" s="370"/>
      <c r="S197" s="370"/>
      <c r="T197" s="371"/>
      <c r="U197" s="341"/>
      <c r="V197" s="342"/>
      <c r="W197" s="101"/>
      <c r="X197" s="88"/>
      <c r="Y197" s="327"/>
      <c r="Z197" s="328"/>
      <c r="AA197" s="88"/>
      <c r="AB197" s="88"/>
      <c r="AC197" s="88"/>
      <c r="AD197" s="327"/>
      <c r="AE197" s="403"/>
      <c r="AF197" s="403"/>
      <c r="AG197" s="404"/>
      <c r="AH197" s="57"/>
      <c r="AI197" s="376"/>
      <c r="AJ197" s="376"/>
      <c r="AK197" s="376"/>
      <c r="AL197" s="376"/>
      <c r="AM197" s="376"/>
      <c r="AN197" s="376"/>
      <c r="AO197" s="376"/>
      <c r="AP197" s="376"/>
      <c r="AQ197" s="376"/>
      <c r="AR197" s="376"/>
      <c r="AS197" s="376"/>
      <c r="AT197" s="376"/>
      <c r="AU197" s="376"/>
      <c r="AV197" s="376"/>
      <c r="AW197" s="376"/>
      <c r="AX197" s="376"/>
      <c r="AY197" s="376"/>
      <c r="AZ197" s="376"/>
      <c r="BA197" s="376"/>
      <c r="BB197" s="57"/>
      <c r="BC197" s="108"/>
      <c r="BD197" s="109"/>
      <c r="BE197" s="109"/>
      <c r="BF197" s="109"/>
      <c r="BG197" s="109"/>
      <c r="BH197" s="109"/>
      <c r="BI197" s="109"/>
      <c r="BJ197" s="109"/>
      <c r="BK197" s="407" t="s">
        <v>71</v>
      </c>
      <c r="BL197" s="407"/>
      <c r="BM197" s="408"/>
    </row>
    <row r="198" spans="1:65" ht="15" customHeight="1" thickBot="1" x14ac:dyDescent="0.25">
      <c r="A198" s="57"/>
      <c r="B198" s="379"/>
      <c r="C198" s="380"/>
      <c r="D198" s="380"/>
      <c r="E198" s="380"/>
      <c r="F198" s="380"/>
      <c r="G198" s="380"/>
      <c r="H198" s="380"/>
      <c r="I198" s="380"/>
      <c r="J198" s="341"/>
      <c r="K198" s="342"/>
      <c r="L198" s="370"/>
      <c r="M198" s="370"/>
      <c r="N198" s="370"/>
      <c r="O198" s="370"/>
      <c r="P198" s="370"/>
      <c r="Q198" s="370"/>
      <c r="R198" s="370"/>
      <c r="S198" s="370"/>
      <c r="T198" s="371"/>
      <c r="U198" s="341"/>
      <c r="V198" s="342"/>
      <c r="W198" s="110"/>
      <c r="X198" s="111"/>
      <c r="Y198" s="322"/>
      <c r="Z198" s="381"/>
      <c r="AA198" s="111"/>
      <c r="AB198" s="111"/>
      <c r="AC198" s="111"/>
      <c r="AD198" s="322"/>
      <c r="AE198" s="382"/>
      <c r="AF198" s="382"/>
      <c r="AG198" s="323"/>
      <c r="AH198" s="57"/>
      <c r="AI198" s="376"/>
      <c r="AJ198" s="376"/>
      <c r="AK198" s="376"/>
      <c r="AL198" s="376"/>
      <c r="AM198" s="376"/>
      <c r="AN198" s="376"/>
      <c r="AO198" s="376"/>
      <c r="AP198" s="376"/>
      <c r="AQ198" s="376"/>
      <c r="AR198" s="376"/>
      <c r="AS198" s="376"/>
      <c r="AT198" s="376"/>
      <c r="AU198" s="376"/>
      <c r="AV198" s="376"/>
      <c r="AW198" s="376"/>
      <c r="AX198" s="376"/>
      <c r="AY198" s="376"/>
      <c r="AZ198" s="376"/>
      <c r="BA198" s="376"/>
      <c r="BB198" s="57"/>
      <c r="BC198" s="112" t="s">
        <v>72</v>
      </c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4"/>
    </row>
    <row r="199" spans="1:65" ht="15" customHeight="1" x14ac:dyDescent="0.2">
      <c r="A199" s="65"/>
      <c r="B199" s="379"/>
      <c r="C199" s="380"/>
      <c r="D199" s="380"/>
      <c r="E199" s="380"/>
      <c r="F199" s="380"/>
      <c r="G199" s="380"/>
      <c r="H199" s="380"/>
      <c r="I199" s="380"/>
      <c r="J199" s="341"/>
      <c r="K199" s="342"/>
      <c r="L199" s="370"/>
      <c r="M199" s="370"/>
      <c r="N199" s="370"/>
      <c r="O199" s="370"/>
      <c r="P199" s="370"/>
      <c r="Q199" s="370"/>
      <c r="R199" s="370"/>
      <c r="S199" s="370"/>
      <c r="T199" s="371"/>
      <c r="U199" s="341"/>
      <c r="V199" s="342"/>
      <c r="W199" s="363" t="s">
        <v>109</v>
      </c>
      <c r="X199" s="364"/>
      <c r="Y199" s="364"/>
      <c r="Z199" s="364"/>
      <c r="AA199" s="364"/>
      <c r="AB199" s="364"/>
      <c r="AC199" s="364"/>
      <c r="AD199" s="364"/>
      <c r="AE199" s="364"/>
      <c r="AF199" s="364"/>
      <c r="AG199" s="364"/>
      <c r="AH199" s="57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  <c r="AT199" s="115"/>
      <c r="AU199" s="115"/>
      <c r="AV199" s="115"/>
      <c r="AW199" s="115"/>
      <c r="AX199" s="115"/>
      <c r="AY199" s="115"/>
      <c r="AZ199" s="115"/>
      <c r="BA199" s="115"/>
      <c r="BB199" s="57"/>
      <c r="BC199" s="116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118"/>
    </row>
    <row r="200" spans="1:65" ht="15" customHeight="1" thickBot="1" x14ac:dyDescent="0.25">
      <c r="A200" s="65"/>
      <c r="B200" s="379"/>
      <c r="C200" s="380"/>
      <c r="D200" s="380"/>
      <c r="E200" s="380"/>
      <c r="F200" s="380"/>
      <c r="G200" s="380"/>
      <c r="H200" s="380"/>
      <c r="I200" s="380"/>
      <c r="J200" s="341"/>
      <c r="K200" s="342"/>
      <c r="L200" s="370"/>
      <c r="M200" s="370"/>
      <c r="N200" s="370"/>
      <c r="O200" s="370"/>
      <c r="P200" s="370"/>
      <c r="Q200" s="370"/>
      <c r="R200" s="370"/>
      <c r="S200" s="370"/>
      <c r="T200" s="371"/>
      <c r="U200" s="341"/>
      <c r="V200" s="342"/>
      <c r="W200" s="365"/>
      <c r="X200" s="366"/>
      <c r="Y200" s="366"/>
      <c r="Z200" s="366"/>
      <c r="AA200" s="366"/>
      <c r="AB200" s="366"/>
      <c r="AC200" s="366"/>
      <c r="AD200" s="366"/>
      <c r="AE200" s="366"/>
      <c r="AF200" s="366"/>
      <c r="AG200" s="366"/>
      <c r="AH200" s="57"/>
      <c r="AI200" s="369"/>
      <c r="AJ200" s="369"/>
      <c r="AK200" s="369"/>
      <c r="AL200" s="369"/>
      <c r="AM200" s="369"/>
      <c r="AN200" s="369"/>
      <c r="AO200" s="369"/>
      <c r="AP200" s="369"/>
      <c r="AQ200" s="369"/>
      <c r="AR200" s="369"/>
      <c r="AS200" s="369"/>
      <c r="AT200" s="369"/>
      <c r="AU200" s="369"/>
      <c r="AV200" s="369"/>
      <c r="AW200" s="369"/>
      <c r="AX200" s="369"/>
      <c r="AY200" s="369"/>
      <c r="AZ200" s="369"/>
      <c r="BA200" s="369"/>
      <c r="BB200" s="57"/>
      <c r="BC200" s="311" t="s">
        <v>73</v>
      </c>
      <c r="BD200" s="312"/>
      <c r="BE200" s="312"/>
      <c r="BF200" s="312"/>
      <c r="BG200" s="312"/>
      <c r="BH200" s="312"/>
      <c r="BI200" s="312"/>
      <c r="BJ200" s="312"/>
      <c r="BK200" s="312"/>
      <c r="BL200" s="312"/>
      <c r="BM200" s="313"/>
    </row>
    <row r="201" spans="1:65" ht="15" customHeight="1" x14ac:dyDescent="0.2">
      <c r="A201" s="65"/>
      <c r="B201" s="377" t="s">
        <v>75</v>
      </c>
      <c r="C201" s="378"/>
      <c r="D201" s="400"/>
      <c r="E201" s="400"/>
      <c r="F201" s="400"/>
      <c r="G201" s="400"/>
      <c r="H201" s="400"/>
      <c r="I201" s="400"/>
      <c r="J201" s="396"/>
      <c r="K201" s="397"/>
      <c r="L201" s="377" t="s">
        <v>75</v>
      </c>
      <c r="M201" s="378"/>
      <c r="N201" s="398"/>
      <c r="O201" s="398"/>
      <c r="P201" s="398"/>
      <c r="Q201" s="398"/>
      <c r="R201" s="398"/>
      <c r="S201" s="398"/>
      <c r="T201" s="398"/>
      <c r="U201" s="396"/>
      <c r="V201" s="399"/>
      <c r="W201" s="365"/>
      <c r="X201" s="366"/>
      <c r="Y201" s="366"/>
      <c r="Z201" s="366"/>
      <c r="AA201" s="366"/>
      <c r="AB201" s="366"/>
      <c r="AC201" s="366"/>
      <c r="AD201" s="366"/>
      <c r="AE201" s="366"/>
      <c r="AF201" s="366"/>
      <c r="AG201" s="366"/>
      <c r="AH201" s="57"/>
      <c r="AI201" s="374" t="s">
        <v>74</v>
      </c>
      <c r="AJ201" s="375"/>
      <c r="AK201" s="375"/>
      <c r="AL201" s="375"/>
      <c r="AM201" s="375"/>
      <c r="AN201" s="375"/>
      <c r="AO201" s="375"/>
      <c r="AP201" s="375"/>
      <c r="AQ201" s="375"/>
      <c r="AR201" s="375"/>
      <c r="AS201" s="375"/>
      <c r="AT201" s="375"/>
      <c r="AU201" s="375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119"/>
    </row>
    <row r="202" spans="1:65" ht="13.5" customHeight="1" thickBot="1" x14ac:dyDescent="0.25">
      <c r="A202" s="65"/>
      <c r="B202" s="339" t="s">
        <v>75</v>
      </c>
      <c r="C202" s="340"/>
      <c r="D202" s="343"/>
      <c r="E202" s="343"/>
      <c r="F202" s="343"/>
      <c r="G202" s="343"/>
      <c r="H202" s="343"/>
      <c r="I202" s="343"/>
      <c r="J202" s="344"/>
      <c r="K202" s="345"/>
      <c r="L202" s="339" t="s">
        <v>75</v>
      </c>
      <c r="M202" s="340"/>
      <c r="N202" s="346"/>
      <c r="O202" s="346"/>
      <c r="P202" s="346"/>
      <c r="Q202" s="346"/>
      <c r="R202" s="346"/>
      <c r="S202" s="346"/>
      <c r="T202" s="346"/>
      <c r="U202" s="344"/>
      <c r="V202" s="347"/>
      <c r="W202" s="365"/>
      <c r="X202" s="366"/>
      <c r="Y202" s="366"/>
      <c r="Z202" s="366"/>
      <c r="AA202" s="366"/>
      <c r="AB202" s="366"/>
      <c r="AC202" s="366"/>
      <c r="AD202" s="366"/>
      <c r="AE202" s="366"/>
      <c r="AF202" s="366"/>
      <c r="AG202" s="366"/>
      <c r="AH202" s="57"/>
      <c r="AI202" s="351" t="s">
        <v>76</v>
      </c>
      <c r="AJ202" s="352"/>
      <c r="AK202" s="352"/>
      <c r="AL202" s="352"/>
      <c r="AM202" s="352"/>
      <c r="AN202" s="353"/>
      <c r="AO202" s="120"/>
      <c r="AP202" s="120"/>
      <c r="AQ202" s="120"/>
      <c r="AR202" s="120"/>
      <c r="AS202" s="120"/>
      <c r="AT202" s="120"/>
      <c r="AU202" s="121"/>
      <c r="AV202" s="319" t="s">
        <v>77</v>
      </c>
      <c r="AW202" s="320"/>
      <c r="AX202" s="320"/>
      <c r="AY202" s="320"/>
      <c r="AZ202" s="320"/>
      <c r="BA202" s="321"/>
      <c r="BB202" s="103"/>
      <c r="BC202" s="104"/>
      <c r="BD202" s="104"/>
      <c r="BE202" s="104"/>
      <c r="BF202" s="104"/>
      <c r="BG202" s="105"/>
      <c r="BH202" s="103"/>
      <c r="BI202" s="104"/>
      <c r="BJ202" s="104"/>
      <c r="BK202" s="104"/>
      <c r="BL202" s="104"/>
      <c r="BM202" s="106"/>
    </row>
    <row r="203" spans="1:65" ht="13.5" customHeight="1" x14ac:dyDescent="0.2">
      <c r="A203" s="65"/>
      <c r="B203" s="122" t="s">
        <v>78</v>
      </c>
      <c r="C203" s="123"/>
      <c r="D203" s="348"/>
      <c r="E203" s="349"/>
      <c r="F203" s="349"/>
      <c r="G203" s="349"/>
      <c r="H203" s="349"/>
      <c r="I203" s="349"/>
      <c r="J203" s="349"/>
      <c r="K203" s="350"/>
      <c r="L203" s="124" t="s">
        <v>79</v>
      </c>
      <c r="M203" s="123"/>
      <c r="N203" s="348"/>
      <c r="O203" s="349"/>
      <c r="P203" s="349"/>
      <c r="Q203" s="349"/>
      <c r="R203" s="349"/>
      <c r="S203" s="349"/>
      <c r="T203" s="349"/>
      <c r="U203" s="349"/>
      <c r="V203" s="350"/>
      <c r="W203" s="365"/>
      <c r="X203" s="366"/>
      <c r="Y203" s="366"/>
      <c r="Z203" s="366"/>
      <c r="AA203" s="366"/>
      <c r="AB203" s="366"/>
      <c r="AC203" s="366"/>
      <c r="AD203" s="366"/>
      <c r="AE203" s="366"/>
      <c r="AF203" s="366"/>
      <c r="AG203" s="366"/>
      <c r="AH203" s="57"/>
      <c r="AI203" s="354"/>
      <c r="AJ203" s="355"/>
      <c r="AK203" s="355"/>
      <c r="AL203" s="355"/>
      <c r="AM203" s="355"/>
      <c r="AN203" s="356"/>
      <c r="AO203" s="94"/>
      <c r="AP203" s="94"/>
      <c r="AQ203" s="94"/>
      <c r="AR203" s="94"/>
      <c r="AS203" s="94"/>
      <c r="AT203" s="94"/>
      <c r="AU203" s="125"/>
      <c r="AV203" s="319" t="s">
        <v>80</v>
      </c>
      <c r="AW203" s="320"/>
      <c r="AX203" s="320"/>
      <c r="AY203" s="320"/>
      <c r="AZ203" s="320"/>
      <c r="BA203" s="321"/>
      <c r="BB203" s="103"/>
      <c r="BC203" s="104"/>
      <c r="BD203" s="104"/>
      <c r="BE203" s="104"/>
      <c r="BF203" s="104"/>
      <c r="BG203" s="105"/>
      <c r="BH203" s="103"/>
      <c r="BI203" s="104"/>
      <c r="BJ203" s="104"/>
      <c r="BK203" s="104"/>
      <c r="BL203" s="104"/>
      <c r="BM203" s="106"/>
    </row>
    <row r="204" spans="1:65" ht="13.5" customHeight="1" x14ac:dyDescent="0.2">
      <c r="A204" s="65"/>
      <c r="B204" s="126" t="s">
        <v>81</v>
      </c>
      <c r="C204" s="127"/>
      <c r="D204" s="306"/>
      <c r="E204" s="307"/>
      <c r="F204" s="307"/>
      <c r="G204" s="307"/>
      <c r="H204" s="307"/>
      <c r="I204" s="307"/>
      <c r="J204" s="307"/>
      <c r="K204" s="308"/>
      <c r="L204" s="85" t="s">
        <v>82</v>
      </c>
      <c r="M204" s="127"/>
      <c r="N204" s="306"/>
      <c r="O204" s="307"/>
      <c r="P204" s="307"/>
      <c r="Q204" s="307"/>
      <c r="R204" s="307"/>
      <c r="S204" s="307"/>
      <c r="T204" s="307"/>
      <c r="U204" s="307"/>
      <c r="V204" s="308"/>
      <c r="W204" s="365"/>
      <c r="X204" s="366"/>
      <c r="Y204" s="366"/>
      <c r="Z204" s="366"/>
      <c r="AA204" s="366"/>
      <c r="AB204" s="366"/>
      <c r="AC204" s="366"/>
      <c r="AD204" s="366"/>
      <c r="AE204" s="366"/>
      <c r="AF204" s="366"/>
      <c r="AG204" s="366"/>
      <c r="AH204" s="57"/>
      <c r="AI204" s="351" t="s">
        <v>83</v>
      </c>
      <c r="AJ204" s="352"/>
      <c r="AK204" s="352"/>
      <c r="AL204" s="352"/>
      <c r="AM204" s="352"/>
      <c r="AN204" s="353"/>
      <c r="AO204" s="58"/>
      <c r="AP204" s="58"/>
      <c r="AQ204" s="58"/>
      <c r="AR204" s="58"/>
      <c r="AS204" s="58"/>
      <c r="AT204" s="58"/>
      <c r="AU204" s="128"/>
      <c r="AV204" s="319" t="s">
        <v>84</v>
      </c>
      <c r="AW204" s="320"/>
      <c r="AX204" s="320"/>
      <c r="AY204" s="320"/>
      <c r="AZ204" s="320"/>
      <c r="BA204" s="321"/>
      <c r="BB204" s="103"/>
      <c r="BC204" s="104"/>
      <c r="BD204" s="104"/>
      <c r="BE204" s="104"/>
      <c r="BF204" s="104"/>
      <c r="BG204" s="105"/>
      <c r="BH204" s="103"/>
      <c r="BI204" s="104"/>
      <c r="BJ204" s="104"/>
      <c r="BK204" s="104"/>
      <c r="BL204" s="104"/>
      <c r="BM204" s="106"/>
    </row>
    <row r="205" spans="1:65" ht="13.5" customHeight="1" thickBot="1" x14ac:dyDescent="0.25">
      <c r="A205" s="129"/>
      <c r="B205" s="130" t="s">
        <v>85</v>
      </c>
      <c r="C205" s="131"/>
      <c r="D205" s="314"/>
      <c r="E205" s="315"/>
      <c r="F205" s="315"/>
      <c r="G205" s="315"/>
      <c r="H205" s="315"/>
      <c r="I205" s="315"/>
      <c r="J205" s="315"/>
      <c r="K205" s="316"/>
      <c r="L205" s="132" t="s">
        <v>86</v>
      </c>
      <c r="M205" s="131"/>
      <c r="N205" s="314"/>
      <c r="O205" s="315"/>
      <c r="P205" s="315"/>
      <c r="Q205" s="315"/>
      <c r="R205" s="315"/>
      <c r="S205" s="315"/>
      <c r="T205" s="315"/>
      <c r="U205" s="315"/>
      <c r="V205" s="316"/>
      <c r="W205" s="367"/>
      <c r="X205" s="368"/>
      <c r="Y205" s="368"/>
      <c r="Z205" s="368"/>
      <c r="AA205" s="368"/>
      <c r="AB205" s="368"/>
      <c r="AC205" s="368"/>
      <c r="AD205" s="368"/>
      <c r="AE205" s="368"/>
      <c r="AF205" s="368"/>
      <c r="AG205" s="368"/>
      <c r="AH205" s="133"/>
      <c r="AI205" s="357"/>
      <c r="AJ205" s="358"/>
      <c r="AK205" s="358"/>
      <c r="AL205" s="358"/>
      <c r="AM205" s="358"/>
      <c r="AN205" s="359"/>
      <c r="AO205" s="77"/>
      <c r="AP205" s="77"/>
      <c r="AQ205" s="77"/>
      <c r="AR205" s="77"/>
      <c r="AS205" s="77"/>
      <c r="AT205" s="77"/>
      <c r="AU205" s="134"/>
      <c r="AV205" s="360" t="s">
        <v>87</v>
      </c>
      <c r="AW205" s="361"/>
      <c r="AX205" s="361"/>
      <c r="AY205" s="361"/>
      <c r="AZ205" s="361"/>
      <c r="BA205" s="362"/>
      <c r="BB205" s="135"/>
      <c r="BC205" s="77"/>
      <c r="BD205" s="77"/>
      <c r="BE205" s="77"/>
      <c r="BF205" s="77"/>
      <c r="BG205" s="134"/>
      <c r="BH205" s="135"/>
      <c r="BI205" s="77"/>
      <c r="BJ205" s="136"/>
      <c r="BK205" s="136"/>
      <c r="BL205" s="136"/>
      <c r="BM205" s="137"/>
    </row>
    <row r="206" spans="1:65" ht="13.5" customHeight="1" x14ac:dyDescent="0.2">
      <c r="A206" s="58" t="s">
        <v>28</v>
      </c>
      <c r="B206" s="57"/>
      <c r="C206" s="58"/>
      <c r="D206" s="58"/>
      <c r="E206" s="58"/>
      <c r="F206" s="58"/>
      <c r="G206" s="58"/>
      <c r="H206" s="58"/>
      <c r="I206" s="58"/>
      <c r="J206" s="58"/>
      <c r="K206" s="59"/>
      <c r="L206" s="59" t="s">
        <v>29</v>
      </c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60"/>
      <c r="AL206" s="140"/>
      <c r="AM206" s="62" t="s">
        <v>30</v>
      </c>
      <c r="AN206" s="63"/>
      <c r="AO206" s="63"/>
      <c r="AP206" s="63"/>
      <c r="AQ206" s="470" t="str">
        <f>'(4) vstupní data '!$B$7</f>
        <v>přebor Prahy</v>
      </c>
      <c r="AR206" s="470"/>
      <c r="AS206" s="470"/>
      <c r="AT206" s="470"/>
      <c r="AU206" s="470"/>
      <c r="AV206" s="470"/>
      <c r="AW206" s="470"/>
      <c r="AX206" s="470"/>
      <c r="AY206" s="470"/>
      <c r="AZ206" s="470"/>
      <c r="BA206" s="470"/>
      <c r="BB206" s="470"/>
      <c r="BC206" s="470"/>
      <c r="BD206" s="470"/>
      <c r="BE206" s="470"/>
      <c r="BF206" s="64"/>
      <c r="BG206" s="64"/>
      <c r="BH206" s="64"/>
      <c r="BI206" s="64"/>
      <c r="BJ206" s="463" t="s">
        <v>31</v>
      </c>
      <c r="BK206" s="464"/>
      <c r="BL206" s="464"/>
      <c r="BM206" s="465"/>
    </row>
    <row r="207" spans="1:65" ht="13.5" customHeight="1" x14ac:dyDescent="0.2">
      <c r="A207" s="58"/>
      <c r="B207" s="57"/>
      <c r="C207" s="141" t="s">
        <v>115</v>
      </c>
      <c r="D207" s="58"/>
      <c r="E207" s="58"/>
      <c r="F207" s="58"/>
      <c r="G207" s="58"/>
      <c r="H207" s="58"/>
      <c r="I207" s="58"/>
      <c r="J207" s="58"/>
      <c r="K207" s="59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65"/>
      <c r="AM207" s="468" t="s">
        <v>32</v>
      </c>
      <c r="AN207" s="468"/>
      <c r="AO207" s="468"/>
      <c r="AP207" s="468"/>
      <c r="AQ207" s="450" t="str">
        <f>'(4) vstupní data '!$B$9</f>
        <v>3.liga</v>
      </c>
      <c r="AR207" s="450"/>
      <c r="AS207" s="450"/>
      <c r="AT207" s="450"/>
      <c r="AU207" s="450"/>
      <c r="AV207" s="450"/>
      <c r="AW207" s="450"/>
      <c r="AX207" s="450"/>
      <c r="AY207" s="450"/>
      <c r="AZ207" s="450"/>
      <c r="BA207" s="450"/>
      <c r="BB207" s="450"/>
      <c r="BC207" s="450"/>
      <c r="BD207" s="450"/>
      <c r="BE207" s="450"/>
      <c r="BF207" s="58"/>
      <c r="BG207" s="58"/>
      <c r="BH207" s="58"/>
      <c r="BI207" s="58"/>
      <c r="BJ207" s="466"/>
      <c r="BK207" s="466"/>
      <c r="BL207" s="466"/>
      <c r="BM207" s="467"/>
    </row>
    <row r="208" spans="1:65" ht="13.5" customHeight="1" x14ac:dyDescent="0.2">
      <c r="A208" s="57"/>
      <c r="B208" s="57"/>
      <c r="C208" s="142" t="s">
        <v>116</v>
      </c>
      <c r="D208" s="58"/>
      <c r="E208" s="58"/>
      <c r="F208" s="58"/>
      <c r="G208" s="58"/>
      <c r="H208" s="58"/>
      <c r="I208" s="58"/>
      <c r="J208" s="58"/>
      <c r="K208" s="67" t="s">
        <v>33</v>
      </c>
      <c r="L208" s="58"/>
      <c r="M208" s="58"/>
      <c r="N208" s="58"/>
      <c r="O208" s="453" t="str">
        <f>VLOOKUP($BL208,'(4) vstupní data '!$H$2:$P$7,2,FALSE)</f>
        <v>Slavia B</v>
      </c>
      <c r="P208" s="453"/>
      <c r="Q208" s="453"/>
      <c r="R208" s="453"/>
      <c r="S208" s="453"/>
      <c r="T208" s="453"/>
      <c r="U208" s="453"/>
      <c r="V208" s="453"/>
      <c r="W208" s="453"/>
      <c r="X208" s="454" t="s">
        <v>34</v>
      </c>
      <c r="Y208" s="454"/>
      <c r="Z208" s="454"/>
      <c r="AA208" s="454"/>
      <c r="AB208" s="453" t="str">
        <f>VLOOKUP($BL208,'(4) vstupní data '!$H$2:$P$7,6,FALSE)</f>
        <v>Střešovice B</v>
      </c>
      <c r="AC208" s="453"/>
      <c r="AD208" s="453"/>
      <c r="AE208" s="453"/>
      <c r="AF208" s="453"/>
      <c r="AG208" s="453"/>
      <c r="AH208" s="453"/>
      <c r="AI208" s="453"/>
      <c r="AJ208" s="453"/>
      <c r="AK208" s="58"/>
      <c r="AL208" s="65"/>
      <c r="AM208" s="66" t="s">
        <v>35</v>
      </c>
      <c r="AN208" s="67"/>
      <c r="AO208" s="67"/>
      <c r="AP208" s="67"/>
      <c r="AQ208" s="450" t="str">
        <f>'(4) vstupní data '!$B$8</f>
        <v>U20Z</v>
      </c>
      <c r="AR208" s="450"/>
      <c r="AS208" s="450"/>
      <c r="AT208" s="450"/>
      <c r="AU208" s="450"/>
      <c r="AV208" s="450"/>
      <c r="AW208" s="450"/>
      <c r="AX208" s="450"/>
      <c r="AY208" s="450"/>
      <c r="AZ208" s="450"/>
      <c r="BA208" s="450"/>
      <c r="BB208" s="450"/>
      <c r="BC208" s="450"/>
      <c r="BD208" s="450"/>
      <c r="BE208" s="450"/>
      <c r="BF208" s="69"/>
      <c r="BG208" s="69"/>
      <c r="BH208" s="69"/>
      <c r="BI208" s="69"/>
      <c r="BJ208" s="455" t="str">
        <f>LEFT('(4) vstupní data '!$B$6,2)</f>
        <v>1.</v>
      </c>
      <c r="BK208" s="458" t="s">
        <v>36</v>
      </c>
      <c r="BL208" s="441">
        <v>6</v>
      </c>
      <c r="BM208" s="442"/>
    </row>
    <row r="209" spans="1:65" ht="13.5" customHeight="1" x14ac:dyDescent="0.2">
      <c r="A209" s="58"/>
      <c r="B209" s="57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70"/>
      <c r="P209" s="57"/>
      <c r="Q209" s="57"/>
      <c r="R209" s="57"/>
      <c r="S209" s="57"/>
      <c r="T209" s="57"/>
      <c r="U209" s="57"/>
      <c r="V209" s="57"/>
      <c r="W209" s="57"/>
      <c r="X209" s="71"/>
      <c r="Y209" s="71"/>
      <c r="Z209" s="71"/>
      <c r="AA209" s="71"/>
      <c r="AB209" s="70"/>
      <c r="AC209" s="57"/>
      <c r="AD209" s="57"/>
      <c r="AE209" s="57"/>
      <c r="AF209" s="57"/>
      <c r="AG209" s="57"/>
      <c r="AH209" s="57"/>
      <c r="AI209" s="57"/>
      <c r="AJ209" s="57"/>
      <c r="AK209" s="58"/>
      <c r="AL209" s="56"/>
      <c r="AM209" s="67"/>
      <c r="AN209" s="67"/>
      <c r="AO209" s="67"/>
      <c r="AP209" s="67"/>
      <c r="AQ209" s="57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456"/>
      <c r="BK209" s="443"/>
      <c r="BL209" s="443"/>
      <c r="BM209" s="444"/>
    </row>
    <row r="210" spans="1:65" ht="13.5" customHeight="1" thickBot="1" x14ac:dyDescent="0.25">
      <c r="A210" s="57"/>
      <c r="B210" s="72" t="s">
        <v>37</v>
      </c>
      <c r="C210" s="73"/>
      <c r="D210" s="73"/>
      <c r="E210" s="73"/>
      <c r="F210" s="73"/>
      <c r="G210" s="329">
        <f>'(4) vstupní data '!$B$11</f>
        <v>45207</v>
      </c>
      <c r="H210" s="329"/>
      <c r="I210" s="329"/>
      <c r="J210" s="329"/>
      <c r="K210" s="329"/>
      <c r="L210" s="73"/>
      <c r="M210" s="73" t="s">
        <v>38</v>
      </c>
      <c r="N210" s="330">
        <f>IF('(4) vstupní data '!C14=1,'(4) vstupní data '!A30,'(4) vstupní data '!D27)</f>
        <v>0.58334000000000008</v>
      </c>
      <c r="O210" s="331"/>
      <c r="P210" s="332"/>
      <c r="Q210" s="73" t="s">
        <v>39</v>
      </c>
      <c r="R210" s="73"/>
      <c r="S210" s="333" t="s">
        <v>89</v>
      </c>
      <c r="T210" s="334"/>
      <c r="U210" s="334"/>
      <c r="V210" s="332"/>
      <c r="W210" s="335" t="str">
        <f>'(4) vstupní data '!$B$1</f>
        <v>TJ Tatran Střešovice</v>
      </c>
      <c r="X210" s="336"/>
      <c r="Y210" s="336"/>
      <c r="Z210" s="336"/>
      <c r="AA210" s="336"/>
      <c r="AB210" s="336"/>
      <c r="AC210" s="336"/>
      <c r="AD210" s="336"/>
      <c r="AE210" s="336"/>
      <c r="AF210" s="336"/>
      <c r="AG210" s="336"/>
      <c r="AH210" s="336"/>
      <c r="AI210" s="336"/>
      <c r="AJ210" s="336"/>
      <c r="AK210" s="336"/>
      <c r="AL210" s="74"/>
      <c r="AM210" s="75" t="s">
        <v>40</v>
      </c>
      <c r="AN210" s="76"/>
      <c r="AO210" s="76"/>
      <c r="AP210" s="76"/>
      <c r="AQ210" s="77"/>
      <c r="AR210" s="451" t="s">
        <v>88</v>
      </c>
      <c r="AS210" s="452"/>
      <c r="AT210" s="452"/>
      <c r="AU210" s="452"/>
      <c r="AV210" s="452"/>
      <c r="AW210" s="452"/>
      <c r="AX210" s="452"/>
      <c r="AY210" s="452"/>
      <c r="AZ210" s="452"/>
      <c r="BA210" s="452"/>
      <c r="BB210" s="452"/>
      <c r="BC210" s="452"/>
      <c r="BD210" s="452"/>
      <c r="BE210" s="452"/>
      <c r="BF210" s="77"/>
      <c r="BG210" s="77"/>
      <c r="BH210" s="77"/>
      <c r="BI210" s="77"/>
      <c r="BJ210" s="457"/>
      <c r="BK210" s="445"/>
      <c r="BL210" s="445"/>
      <c r="BM210" s="446"/>
    </row>
    <row r="211" spans="1:65" ht="13.5" customHeight="1" thickBot="1" x14ac:dyDescent="0.25">
      <c r="A211" s="79"/>
      <c r="B211" s="79" t="s">
        <v>41</v>
      </c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 t="s">
        <v>42</v>
      </c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 t="s">
        <v>43</v>
      </c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 t="s">
        <v>44</v>
      </c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 t="s">
        <v>45</v>
      </c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</row>
    <row r="212" spans="1:65" ht="13.5" customHeight="1" x14ac:dyDescent="0.2">
      <c r="A212" s="57"/>
      <c r="B212" s="447" t="s">
        <v>46</v>
      </c>
      <c r="C212" s="448"/>
      <c r="D212" s="448"/>
      <c r="E212" s="448"/>
      <c r="F212" s="448"/>
      <c r="G212" s="448"/>
      <c r="H212" s="448" t="s">
        <v>47</v>
      </c>
      <c r="I212" s="448"/>
      <c r="J212" s="448"/>
      <c r="K212" s="448"/>
      <c r="L212" s="448"/>
      <c r="M212" s="449"/>
      <c r="N212" s="57"/>
      <c r="O212" s="447" t="s">
        <v>46</v>
      </c>
      <c r="P212" s="448"/>
      <c r="Q212" s="448"/>
      <c r="R212" s="448"/>
      <c r="S212" s="448"/>
      <c r="T212" s="448"/>
      <c r="U212" s="448" t="s">
        <v>47</v>
      </c>
      <c r="V212" s="448"/>
      <c r="W212" s="448"/>
      <c r="X212" s="448"/>
      <c r="Y212" s="448"/>
      <c r="Z212" s="449"/>
      <c r="AA212" s="57"/>
      <c r="AB212" s="447" t="s">
        <v>46</v>
      </c>
      <c r="AC212" s="448"/>
      <c r="AD212" s="448"/>
      <c r="AE212" s="448"/>
      <c r="AF212" s="448"/>
      <c r="AG212" s="448"/>
      <c r="AH212" s="448" t="s">
        <v>47</v>
      </c>
      <c r="AI212" s="448"/>
      <c r="AJ212" s="448"/>
      <c r="AK212" s="448"/>
      <c r="AL212" s="448"/>
      <c r="AM212" s="449"/>
      <c r="AN212" s="57"/>
      <c r="AO212" s="447" t="s">
        <v>46</v>
      </c>
      <c r="AP212" s="448"/>
      <c r="AQ212" s="448"/>
      <c r="AR212" s="448"/>
      <c r="AS212" s="448"/>
      <c r="AT212" s="448"/>
      <c r="AU212" s="448" t="s">
        <v>47</v>
      </c>
      <c r="AV212" s="448"/>
      <c r="AW212" s="448"/>
      <c r="AX212" s="448"/>
      <c r="AY212" s="448"/>
      <c r="AZ212" s="449"/>
      <c r="BA212" s="57"/>
      <c r="BB212" s="447" t="s">
        <v>46</v>
      </c>
      <c r="BC212" s="448"/>
      <c r="BD212" s="448"/>
      <c r="BE212" s="448"/>
      <c r="BF212" s="448"/>
      <c r="BG212" s="448"/>
      <c r="BH212" s="82" t="s">
        <v>47</v>
      </c>
      <c r="BI212" s="82"/>
      <c r="BJ212" s="82"/>
      <c r="BK212" s="82"/>
      <c r="BL212" s="82"/>
      <c r="BM212" s="83"/>
    </row>
    <row r="213" spans="1:65" ht="13.5" customHeight="1" thickBot="1" x14ac:dyDescent="0.25">
      <c r="A213" s="57"/>
      <c r="B213" s="409" t="s">
        <v>48</v>
      </c>
      <c r="C213" s="320"/>
      <c r="D213" s="320"/>
      <c r="E213" s="320"/>
      <c r="F213" s="320"/>
      <c r="G213" s="321"/>
      <c r="H213" s="319" t="s">
        <v>48</v>
      </c>
      <c r="I213" s="320"/>
      <c r="J213" s="320"/>
      <c r="K213" s="320"/>
      <c r="L213" s="320"/>
      <c r="M213" s="462"/>
      <c r="N213" s="57"/>
      <c r="O213" s="409" t="s">
        <v>48</v>
      </c>
      <c r="P213" s="320"/>
      <c r="Q213" s="320"/>
      <c r="R213" s="320"/>
      <c r="S213" s="320"/>
      <c r="T213" s="321"/>
      <c r="U213" s="319" t="s">
        <v>48</v>
      </c>
      <c r="V213" s="320"/>
      <c r="W213" s="320"/>
      <c r="X213" s="320"/>
      <c r="Y213" s="320"/>
      <c r="Z213" s="462"/>
      <c r="AA213" s="57"/>
      <c r="AB213" s="409" t="s">
        <v>48</v>
      </c>
      <c r="AC213" s="320"/>
      <c r="AD213" s="320"/>
      <c r="AE213" s="320"/>
      <c r="AF213" s="320"/>
      <c r="AG213" s="321"/>
      <c r="AH213" s="319" t="s">
        <v>48</v>
      </c>
      <c r="AI213" s="320"/>
      <c r="AJ213" s="320"/>
      <c r="AK213" s="320"/>
      <c r="AL213" s="320"/>
      <c r="AM213" s="462"/>
      <c r="AN213" s="57"/>
      <c r="AO213" s="409" t="s">
        <v>48</v>
      </c>
      <c r="AP213" s="320"/>
      <c r="AQ213" s="320"/>
      <c r="AR213" s="320"/>
      <c r="AS213" s="320"/>
      <c r="AT213" s="321"/>
      <c r="AU213" s="319" t="s">
        <v>48</v>
      </c>
      <c r="AV213" s="320"/>
      <c r="AW213" s="320"/>
      <c r="AX213" s="320"/>
      <c r="AY213" s="320"/>
      <c r="AZ213" s="462"/>
      <c r="BA213" s="57"/>
      <c r="BB213" s="409" t="s">
        <v>48</v>
      </c>
      <c r="BC213" s="320"/>
      <c r="BD213" s="320"/>
      <c r="BE213" s="320"/>
      <c r="BF213" s="320"/>
      <c r="BG213" s="321"/>
      <c r="BH213" s="86" t="s">
        <v>48</v>
      </c>
      <c r="BI213" s="84"/>
      <c r="BJ213" s="84"/>
      <c r="BK213" s="84"/>
      <c r="BL213" s="84"/>
      <c r="BM213" s="87"/>
    </row>
    <row r="214" spans="1:65" ht="13.5" customHeight="1" x14ac:dyDescent="0.2">
      <c r="A214" s="459" t="s">
        <v>49</v>
      </c>
      <c r="B214" s="394">
        <v>1</v>
      </c>
      <c r="C214" s="88"/>
      <c r="D214" s="327"/>
      <c r="E214" s="328"/>
      <c r="F214" s="439" t="s">
        <v>50</v>
      </c>
      <c r="G214" s="439" t="s">
        <v>51</v>
      </c>
      <c r="H214" s="395">
        <v>1</v>
      </c>
      <c r="I214" s="88"/>
      <c r="J214" s="327"/>
      <c r="K214" s="328"/>
      <c r="L214" s="439" t="s">
        <v>50</v>
      </c>
      <c r="M214" s="440" t="s">
        <v>51</v>
      </c>
      <c r="N214" s="57"/>
      <c r="O214" s="394">
        <v>1</v>
      </c>
      <c r="P214" s="88"/>
      <c r="Q214" s="327"/>
      <c r="R214" s="328"/>
      <c r="S214" s="439" t="s">
        <v>50</v>
      </c>
      <c r="T214" s="439" t="s">
        <v>51</v>
      </c>
      <c r="U214" s="395">
        <v>1</v>
      </c>
      <c r="V214" s="88"/>
      <c r="W214" s="327"/>
      <c r="X214" s="328"/>
      <c r="Y214" s="439" t="s">
        <v>50</v>
      </c>
      <c r="Z214" s="440" t="s">
        <v>51</v>
      </c>
      <c r="AA214" s="57"/>
      <c r="AB214" s="394">
        <v>1</v>
      </c>
      <c r="AC214" s="88"/>
      <c r="AD214" s="327"/>
      <c r="AE214" s="328"/>
      <c r="AF214" s="439" t="s">
        <v>50</v>
      </c>
      <c r="AG214" s="439" t="s">
        <v>51</v>
      </c>
      <c r="AH214" s="395">
        <v>1</v>
      </c>
      <c r="AI214" s="88"/>
      <c r="AJ214" s="327"/>
      <c r="AK214" s="328"/>
      <c r="AL214" s="439" t="s">
        <v>50</v>
      </c>
      <c r="AM214" s="440" t="s">
        <v>51</v>
      </c>
      <c r="AN214" s="57"/>
      <c r="AO214" s="394">
        <v>1</v>
      </c>
      <c r="AP214" s="88"/>
      <c r="AQ214" s="327"/>
      <c r="AR214" s="328"/>
      <c r="AS214" s="439" t="s">
        <v>50</v>
      </c>
      <c r="AT214" s="439" t="s">
        <v>51</v>
      </c>
      <c r="AU214" s="395">
        <v>1</v>
      </c>
      <c r="AV214" s="88"/>
      <c r="AW214" s="327"/>
      <c r="AX214" s="328"/>
      <c r="AY214" s="439" t="s">
        <v>50</v>
      </c>
      <c r="AZ214" s="440" t="s">
        <v>51</v>
      </c>
      <c r="BA214" s="57"/>
      <c r="BB214" s="394">
        <v>1</v>
      </c>
      <c r="BC214" s="88"/>
      <c r="BD214" s="327"/>
      <c r="BE214" s="328"/>
      <c r="BF214" s="439" t="s">
        <v>50</v>
      </c>
      <c r="BG214" s="439" t="s">
        <v>51</v>
      </c>
      <c r="BH214" s="395">
        <v>1</v>
      </c>
      <c r="BI214" s="88"/>
      <c r="BJ214" s="327"/>
      <c r="BK214" s="328"/>
      <c r="BL214" s="439" t="s">
        <v>50</v>
      </c>
      <c r="BM214" s="440" t="s">
        <v>51</v>
      </c>
    </row>
    <row r="215" spans="1:65" ht="13.5" customHeight="1" x14ac:dyDescent="0.2">
      <c r="A215" s="460"/>
      <c r="B215" s="394"/>
      <c r="C215" s="88"/>
      <c r="D215" s="327"/>
      <c r="E215" s="328"/>
      <c r="F215" s="439"/>
      <c r="G215" s="439"/>
      <c r="H215" s="395"/>
      <c r="I215" s="88"/>
      <c r="J215" s="327"/>
      <c r="K215" s="328"/>
      <c r="L215" s="439"/>
      <c r="M215" s="440"/>
      <c r="N215" s="57"/>
      <c r="O215" s="394"/>
      <c r="P215" s="88"/>
      <c r="Q215" s="327"/>
      <c r="R215" s="328"/>
      <c r="S215" s="439"/>
      <c r="T215" s="439"/>
      <c r="U215" s="395"/>
      <c r="V215" s="88"/>
      <c r="W215" s="327"/>
      <c r="X215" s="328"/>
      <c r="Y215" s="439"/>
      <c r="Z215" s="440"/>
      <c r="AA215" s="57"/>
      <c r="AB215" s="394"/>
      <c r="AC215" s="88"/>
      <c r="AD215" s="327"/>
      <c r="AE215" s="328"/>
      <c r="AF215" s="439"/>
      <c r="AG215" s="439"/>
      <c r="AH215" s="395"/>
      <c r="AI215" s="88"/>
      <c r="AJ215" s="327"/>
      <c r="AK215" s="328"/>
      <c r="AL215" s="439"/>
      <c r="AM215" s="440"/>
      <c r="AN215" s="57"/>
      <c r="AO215" s="394"/>
      <c r="AP215" s="88"/>
      <c r="AQ215" s="327"/>
      <c r="AR215" s="328"/>
      <c r="AS215" s="439"/>
      <c r="AT215" s="439"/>
      <c r="AU215" s="395"/>
      <c r="AV215" s="88"/>
      <c r="AW215" s="327"/>
      <c r="AX215" s="328"/>
      <c r="AY215" s="439"/>
      <c r="AZ215" s="440"/>
      <c r="BA215" s="57"/>
      <c r="BB215" s="394"/>
      <c r="BC215" s="88"/>
      <c r="BD215" s="327"/>
      <c r="BE215" s="328"/>
      <c r="BF215" s="439"/>
      <c r="BG215" s="439"/>
      <c r="BH215" s="395"/>
      <c r="BI215" s="88"/>
      <c r="BJ215" s="327"/>
      <c r="BK215" s="328"/>
      <c r="BL215" s="439"/>
      <c r="BM215" s="440"/>
    </row>
    <row r="216" spans="1:65" ht="13.5" customHeight="1" x14ac:dyDescent="0.2">
      <c r="A216" s="460"/>
      <c r="B216" s="394">
        <v>2</v>
      </c>
      <c r="C216" s="88"/>
      <c r="D216" s="327"/>
      <c r="E216" s="328"/>
      <c r="F216" s="439"/>
      <c r="G216" s="439"/>
      <c r="H216" s="395">
        <v>2</v>
      </c>
      <c r="I216" s="88"/>
      <c r="J216" s="327"/>
      <c r="K216" s="328"/>
      <c r="L216" s="439"/>
      <c r="M216" s="440"/>
      <c r="N216" s="57"/>
      <c r="O216" s="394">
        <v>2</v>
      </c>
      <c r="P216" s="88"/>
      <c r="Q216" s="327"/>
      <c r="R216" s="328"/>
      <c r="S216" s="439"/>
      <c r="T216" s="439"/>
      <c r="U216" s="395">
        <v>2</v>
      </c>
      <c r="V216" s="88"/>
      <c r="W216" s="327"/>
      <c r="X216" s="328"/>
      <c r="Y216" s="439"/>
      <c r="Z216" s="440"/>
      <c r="AA216" s="57"/>
      <c r="AB216" s="394">
        <v>2</v>
      </c>
      <c r="AC216" s="88"/>
      <c r="AD216" s="327"/>
      <c r="AE216" s="328"/>
      <c r="AF216" s="439"/>
      <c r="AG216" s="439"/>
      <c r="AH216" s="395">
        <v>2</v>
      </c>
      <c r="AI216" s="88"/>
      <c r="AJ216" s="327"/>
      <c r="AK216" s="328"/>
      <c r="AL216" s="439"/>
      <c r="AM216" s="440"/>
      <c r="AN216" s="57"/>
      <c r="AO216" s="394">
        <v>2</v>
      </c>
      <c r="AP216" s="88"/>
      <c r="AQ216" s="327"/>
      <c r="AR216" s="328"/>
      <c r="AS216" s="439"/>
      <c r="AT216" s="439"/>
      <c r="AU216" s="395">
        <v>2</v>
      </c>
      <c r="AV216" s="88"/>
      <c r="AW216" s="327"/>
      <c r="AX216" s="328"/>
      <c r="AY216" s="439"/>
      <c r="AZ216" s="440"/>
      <c r="BA216" s="57"/>
      <c r="BB216" s="394">
        <v>2</v>
      </c>
      <c r="BC216" s="88"/>
      <c r="BD216" s="327"/>
      <c r="BE216" s="328"/>
      <c r="BF216" s="439"/>
      <c r="BG216" s="439"/>
      <c r="BH216" s="395">
        <v>2</v>
      </c>
      <c r="BI216" s="88"/>
      <c r="BJ216" s="327"/>
      <c r="BK216" s="328"/>
      <c r="BL216" s="439"/>
      <c r="BM216" s="440"/>
    </row>
    <row r="217" spans="1:65" ht="13.5" customHeight="1" x14ac:dyDescent="0.2">
      <c r="A217" s="460"/>
      <c r="B217" s="394"/>
      <c r="C217" s="88"/>
      <c r="D217" s="327"/>
      <c r="E217" s="328"/>
      <c r="F217" s="439"/>
      <c r="G217" s="439"/>
      <c r="H217" s="395"/>
      <c r="I217" s="88"/>
      <c r="J217" s="327"/>
      <c r="K217" s="328"/>
      <c r="L217" s="439"/>
      <c r="M217" s="440"/>
      <c r="N217" s="57"/>
      <c r="O217" s="394"/>
      <c r="P217" s="88"/>
      <c r="Q217" s="327"/>
      <c r="R217" s="328"/>
      <c r="S217" s="439"/>
      <c r="T217" s="439"/>
      <c r="U217" s="395"/>
      <c r="V217" s="88"/>
      <c r="W217" s="327"/>
      <c r="X217" s="328"/>
      <c r="Y217" s="439"/>
      <c r="Z217" s="440"/>
      <c r="AA217" s="57"/>
      <c r="AB217" s="394"/>
      <c r="AC217" s="88"/>
      <c r="AD217" s="327"/>
      <c r="AE217" s="328"/>
      <c r="AF217" s="439"/>
      <c r="AG217" s="439"/>
      <c r="AH217" s="395"/>
      <c r="AI217" s="88"/>
      <c r="AJ217" s="327"/>
      <c r="AK217" s="328"/>
      <c r="AL217" s="439"/>
      <c r="AM217" s="440"/>
      <c r="AN217" s="57"/>
      <c r="AO217" s="394"/>
      <c r="AP217" s="88"/>
      <c r="AQ217" s="327"/>
      <c r="AR217" s="328"/>
      <c r="AS217" s="439"/>
      <c r="AT217" s="439"/>
      <c r="AU217" s="395"/>
      <c r="AV217" s="88"/>
      <c r="AW217" s="327"/>
      <c r="AX217" s="328"/>
      <c r="AY217" s="439"/>
      <c r="AZ217" s="440"/>
      <c r="BA217" s="57"/>
      <c r="BB217" s="394"/>
      <c r="BC217" s="88"/>
      <c r="BD217" s="327"/>
      <c r="BE217" s="328"/>
      <c r="BF217" s="439"/>
      <c r="BG217" s="439"/>
      <c r="BH217" s="395"/>
      <c r="BI217" s="88"/>
      <c r="BJ217" s="327"/>
      <c r="BK217" s="328"/>
      <c r="BL217" s="439"/>
      <c r="BM217" s="440"/>
    </row>
    <row r="218" spans="1:65" ht="13.5" customHeight="1" x14ac:dyDescent="0.2">
      <c r="A218" s="460"/>
      <c r="B218" s="394">
        <v>3</v>
      </c>
      <c r="C218" s="88"/>
      <c r="D218" s="327"/>
      <c r="E218" s="328"/>
      <c r="F218" s="439"/>
      <c r="G218" s="439"/>
      <c r="H218" s="395">
        <v>3</v>
      </c>
      <c r="I218" s="88"/>
      <c r="J218" s="327"/>
      <c r="K218" s="328"/>
      <c r="L218" s="439"/>
      <c r="M218" s="440"/>
      <c r="N218" s="57"/>
      <c r="O218" s="394">
        <v>3</v>
      </c>
      <c r="P218" s="88"/>
      <c r="Q218" s="327"/>
      <c r="R218" s="328"/>
      <c r="S218" s="439"/>
      <c r="T218" s="439"/>
      <c r="U218" s="395">
        <v>3</v>
      </c>
      <c r="V218" s="88"/>
      <c r="W218" s="327"/>
      <c r="X218" s="328"/>
      <c r="Y218" s="439"/>
      <c r="Z218" s="440"/>
      <c r="AA218" s="57"/>
      <c r="AB218" s="394">
        <v>3</v>
      </c>
      <c r="AC218" s="88"/>
      <c r="AD218" s="327"/>
      <c r="AE218" s="328"/>
      <c r="AF218" s="439"/>
      <c r="AG218" s="439"/>
      <c r="AH218" s="395">
        <v>3</v>
      </c>
      <c r="AI218" s="88"/>
      <c r="AJ218" s="327"/>
      <c r="AK218" s="328"/>
      <c r="AL218" s="439"/>
      <c r="AM218" s="440"/>
      <c r="AN218" s="57"/>
      <c r="AO218" s="394">
        <v>3</v>
      </c>
      <c r="AP218" s="88"/>
      <c r="AQ218" s="327"/>
      <c r="AR218" s="328"/>
      <c r="AS218" s="439"/>
      <c r="AT218" s="439"/>
      <c r="AU218" s="395">
        <v>3</v>
      </c>
      <c r="AV218" s="88"/>
      <c r="AW218" s="327"/>
      <c r="AX218" s="328"/>
      <c r="AY218" s="439"/>
      <c r="AZ218" s="440"/>
      <c r="BA218" s="57"/>
      <c r="BB218" s="394">
        <v>3</v>
      </c>
      <c r="BC218" s="88"/>
      <c r="BD218" s="327"/>
      <c r="BE218" s="328"/>
      <c r="BF218" s="439"/>
      <c r="BG218" s="439"/>
      <c r="BH218" s="395">
        <v>3</v>
      </c>
      <c r="BI218" s="88"/>
      <c r="BJ218" s="327"/>
      <c r="BK218" s="328"/>
      <c r="BL218" s="439"/>
      <c r="BM218" s="440"/>
    </row>
    <row r="219" spans="1:65" ht="13.5" customHeight="1" x14ac:dyDescent="0.2">
      <c r="A219" s="460"/>
      <c r="B219" s="394"/>
      <c r="C219" s="88"/>
      <c r="D219" s="327"/>
      <c r="E219" s="328"/>
      <c r="F219" s="439"/>
      <c r="G219" s="439"/>
      <c r="H219" s="395"/>
      <c r="I219" s="88"/>
      <c r="J219" s="327"/>
      <c r="K219" s="328"/>
      <c r="L219" s="439"/>
      <c r="M219" s="440"/>
      <c r="N219" s="57"/>
      <c r="O219" s="394"/>
      <c r="P219" s="88"/>
      <c r="Q219" s="327"/>
      <c r="R219" s="328"/>
      <c r="S219" s="439"/>
      <c r="T219" s="439"/>
      <c r="U219" s="395"/>
      <c r="V219" s="88"/>
      <c r="W219" s="327"/>
      <c r="X219" s="328"/>
      <c r="Y219" s="439"/>
      <c r="Z219" s="440"/>
      <c r="AA219" s="57"/>
      <c r="AB219" s="394"/>
      <c r="AC219" s="88"/>
      <c r="AD219" s="327"/>
      <c r="AE219" s="328"/>
      <c r="AF219" s="439"/>
      <c r="AG219" s="439"/>
      <c r="AH219" s="395"/>
      <c r="AI219" s="88"/>
      <c r="AJ219" s="327"/>
      <c r="AK219" s="328"/>
      <c r="AL219" s="439"/>
      <c r="AM219" s="440"/>
      <c r="AN219" s="57"/>
      <c r="AO219" s="394"/>
      <c r="AP219" s="88"/>
      <c r="AQ219" s="327"/>
      <c r="AR219" s="328"/>
      <c r="AS219" s="439"/>
      <c r="AT219" s="439"/>
      <c r="AU219" s="395"/>
      <c r="AV219" s="88"/>
      <c r="AW219" s="327"/>
      <c r="AX219" s="328"/>
      <c r="AY219" s="439"/>
      <c r="AZ219" s="440"/>
      <c r="BA219" s="57"/>
      <c r="BB219" s="394"/>
      <c r="BC219" s="88"/>
      <c r="BD219" s="327"/>
      <c r="BE219" s="328"/>
      <c r="BF219" s="439"/>
      <c r="BG219" s="439"/>
      <c r="BH219" s="395"/>
      <c r="BI219" s="88"/>
      <c r="BJ219" s="327"/>
      <c r="BK219" s="328"/>
      <c r="BL219" s="439"/>
      <c r="BM219" s="440"/>
    </row>
    <row r="220" spans="1:65" ht="13.5" customHeight="1" x14ac:dyDescent="0.2">
      <c r="A220" s="460"/>
      <c r="B220" s="394">
        <v>4</v>
      </c>
      <c r="C220" s="88"/>
      <c r="D220" s="327"/>
      <c r="E220" s="328"/>
      <c r="F220" s="439"/>
      <c r="G220" s="439"/>
      <c r="H220" s="395">
        <v>4</v>
      </c>
      <c r="I220" s="88"/>
      <c r="J220" s="327"/>
      <c r="K220" s="328"/>
      <c r="L220" s="439"/>
      <c r="M220" s="440"/>
      <c r="N220" s="57"/>
      <c r="O220" s="394">
        <v>4</v>
      </c>
      <c r="P220" s="88"/>
      <c r="Q220" s="327"/>
      <c r="R220" s="328"/>
      <c r="S220" s="439"/>
      <c r="T220" s="439"/>
      <c r="U220" s="395">
        <v>4</v>
      </c>
      <c r="V220" s="88"/>
      <c r="W220" s="327"/>
      <c r="X220" s="328"/>
      <c r="Y220" s="439"/>
      <c r="Z220" s="440"/>
      <c r="AA220" s="57"/>
      <c r="AB220" s="394">
        <v>4</v>
      </c>
      <c r="AC220" s="88"/>
      <c r="AD220" s="327"/>
      <c r="AE220" s="328"/>
      <c r="AF220" s="439"/>
      <c r="AG220" s="439"/>
      <c r="AH220" s="395">
        <v>4</v>
      </c>
      <c r="AI220" s="88"/>
      <c r="AJ220" s="327"/>
      <c r="AK220" s="328"/>
      <c r="AL220" s="439"/>
      <c r="AM220" s="440"/>
      <c r="AN220" s="57"/>
      <c r="AO220" s="394">
        <v>4</v>
      </c>
      <c r="AP220" s="88"/>
      <c r="AQ220" s="327"/>
      <c r="AR220" s="328"/>
      <c r="AS220" s="439"/>
      <c r="AT220" s="439"/>
      <c r="AU220" s="395">
        <v>4</v>
      </c>
      <c r="AV220" s="88"/>
      <c r="AW220" s="327"/>
      <c r="AX220" s="328"/>
      <c r="AY220" s="439"/>
      <c r="AZ220" s="440"/>
      <c r="BA220" s="57"/>
      <c r="BB220" s="394">
        <v>4</v>
      </c>
      <c r="BC220" s="88"/>
      <c r="BD220" s="327"/>
      <c r="BE220" s="328"/>
      <c r="BF220" s="439"/>
      <c r="BG220" s="439"/>
      <c r="BH220" s="395">
        <v>4</v>
      </c>
      <c r="BI220" s="88"/>
      <c r="BJ220" s="327"/>
      <c r="BK220" s="328"/>
      <c r="BL220" s="439"/>
      <c r="BM220" s="440"/>
    </row>
    <row r="221" spans="1:65" ht="13.5" customHeight="1" x14ac:dyDescent="0.2">
      <c r="A221" s="460"/>
      <c r="B221" s="394"/>
      <c r="C221" s="88"/>
      <c r="D221" s="327"/>
      <c r="E221" s="328"/>
      <c r="F221" s="439"/>
      <c r="G221" s="439"/>
      <c r="H221" s="395"/>
      <c r="I221" s="88"/>
      <c r="J221" s="327"/>
      <c r="K221" s="328"/>
      <c r="L221" s="439"/>
      <c r="M221" s="440"/>
      <c r="N221" s="57"/>
      <c r="O221" s="394"/>
      <c r="P221" s="88"/>
      <c r="Q221" s="327"/>
      <c r="R221" s="328"/>
      <c r="S221" s="439"/>
      <c r="T221" s="439"/>
      <c r="U221" s="395"/>
      <c r="V221" s="88"/>
      <c r="W221" s="327"/>
      <c r="X221" s="328"/>
      <c r="Y221" s="439"/>
      <c r="Z221" s="440"/>
      <c r="AA221" s="57"/>
      <c r="AB221" s="394"/>
      <c r="AC221" s="88"/>
      <c r="AD221" s="327"/>
      <c r="AE221" s="328"/>
      <c r="AF221" s="439"/>
      <c r="AG221" s="439"/>
      <c r="AH221" s="395"/>
      <c r="AI221" s="88"/>
      <c r="AJ221" s="327"/>
      <c r="AK221" s="328"/>
      <c r="AL221" s="439"/>
      <c r="AM221" s="440"/>
      <c r="AN221" s="57"/>
      <c r="AO221" s="394"/>
      <c r="AP221" s="88"/>
      <c r="AQ221" s="327"/>
      <c r="AR221" s="328"/>
      <c r="AS221" s="439"/>
      <c r="AT221" s="439"/>
      <c r="AU221" s="395"/>
      <c r="AV221" s="88"/>
      <c r="AW221" s="327"/>
      <c r="AX221" s="328"/>
      <c r="AY221" s="439"/>
      <c r="AZ221" s="440"/>
      <c r="BA221" s="57"/>
      <c r="BB221" s="394"/>
      <c r="BC221" s="88"/>
      <c r="BD221" s="327"/>
      <c r="BE221" s="328"/>
      <c r="BF221" s="439"/>
      <c r="BG221" s="439"/>
      <c r="BH221" s="395"/>
      <c r="BI221" s="88"/>
      <c r="BJ221" s="327"/>
      <c r="BK221" s="328"/>
      <c r="BL221" s="439"/>
      <c r="BM221" s="440"/>
    </row>
    <row r="222" spans="1:65" ht="10.5" customHeight="1" x14ac:dyDescent="0.2">
      <c r="A222" s="460"/>
      <c r="B222" s="394">
        <v>5</v>
      </c>
      <c r="C222" s="88"/>
      <c r="D222" s="327"/>
      <c r="E222" s="328"/>
      <c r="F222" s="439"/>
      <c r="G222" s="439"/>
      <c r="H222" s="395">
        <v>5</v>
      </c>
      <c r="I222" s="88"/>
      <c r="J222" s="327"/>
      <c r="K222" s="328"/>
      <c r="L222" s="439"/>
      <c r="M222" s="440"/>
      <c r="N222" s="57"/>
      <c r="O222" s="394">
        <v>5</v>
      </c>
      <c r="P222" s="88"/>
      <c r="Q222" s="327"/>
      <c r="R222" s="328"/>
      <c r="S222" s="439"/>
      <c r="T222" s="439"/>
      <c r="U222" s="395">
        <v>5</v>
      </c>
      <c r="V222" s="88"/>
      <c r="W222" s="327"/>
      <c r="X222" s="328"/>
      <c r="Y222" s="439"/>
      <c r="Z222" s="440"/>
      <c r="AA222" s="57"/>
      <c r="AB222" s="394">
        <v>5</v>
      </c>
      <c r="AC222" s="88"/>
      <c r="AD222" s="327"/>
      <c r="AE222" s="328"/>
      <c r="AF222" s="439"/>
      <c r="AG222" s="439"/>
      <c r="AH222" s="395">
        <v>5</v>
      </c>
      <c r="AI222" s="88"/>
      <c r="AJ222" s="327"/>
      <c r="AK222" s="328"/>
      <c r="AL222" s="439"/>
      <c r="AM222" s="440"/>
      <c r="AN222" s="57"/>
      <c r="AO222" s="394">
        <v>5</v>
      </c>
      <c r="AP222" s="88"/>
      <c r="AQ222" s="327"/>
      <c r="AR222" s="328"/>
      <c r="AS222" s="439"/>
      <c r="AT222" s="439"/>
      <c r="AU222" s="395">
        <v>5</v>
      </c>
      <c r="AV222" s="88"/>
      <c r="AW222" s="327"/>
      <c r="AX222" s="328"/>
      <c r="AY222" s="439"/>
      <c r="AZ222" s="440"/>
      <c r="BA222" s="57"/>
      <c r="BB222" s="394">
        <v>5</v>
      </c>
      <c r="BC222" s="88"/>
      <c r="BD222" s="327"/>
      <c r="BE222" s="328"/>
      <c r="BF222" s="439"/>
      <c r="BG222" s="439"/>
      <c r="BH222" s="395">
        <v>5</v>
      </c>
      <c r="BI222" s="88"/>
      <c r="BJ222" s="327"/>
      <c r="BK222" s="328"/>
      <c r="BL222" s="439"/>
      <c r="BM222" s="440"/>
    </row>
    <row r="223" spans="1:65" ht="15" customHeight="1" x14ac:dyDescent="0.2">
      <c r="A223" s="460"/>
      <c r="B223" s="394"/>
      <c r="C223" s="88"/>
      <c r="D223" s="327"/>
      <c r="E223" s="328"/>
      <c r="F223" s="439"/>
      <c r="G223" s="439"/>
      <c r="H223" s="395"/>
      <c r="I223" s="88"/>
      <c r="J223" s="327"/>
      <c r="K223" s="328"/>
      <c r="L223" s="439"/>
      <c r="M223" s="440"/>
      <c r="N223" s="57"/>
      <c r="O223" s="394"/>
      <c r="P223" s="88"/>
      <c r="Q223" s="327"/>
      <c r="R223" s="328"/>
      <c r="S223" s="439"/>
      <c r="T223" s="439"/>
      <c r="U223" s="395"/>
      <c r="V223" s="88"/>
      <c r="W223" s="327"/>
      <c r="X223" s="328"/>
      <c r="Y223" s="439"/>
      <c r="Z223" s="440"/>
      <c r="AA223" s="57"/>
      <c r="AB223" s="394"/>
      <c r="AC223" s="88"/>
      <c r="AD223" s="327"/>
      <c r="AE223" s="328"/>
      <c r="AF223" s="439"/>
      <c r="AG223" s="439"/>
      <c r="AH223" s="395"/>
      <c r="AI223" s="88"/>
      <c r="AJ223" s="327"/>
      <c r="AK223" s="328"/>
      <c r="AL223" s="439"/>
      <c r="AM223" s="440"/>
      <c r="AN223" s="57"/>
      <c r="AO223" s="394"/>
      <c r="AP223" s="88"/>
      <c r="AQ223" s="327"/>
      <c r="AR223" s="328"/>
      <c r="AS223" s="439"/>
      <c r="AT223" s="439"/>
      <c r="AU223" s="395"/>
      <c r="AV223" s="88"/>
      <c r="AW223" s="327"/>
      <c r="AX223" s="328"/>
      <c r="AY223" s="439"/>
      <c r="AZ223" s="440"/>
      <c r="BA223" s="57"/>
      <c r="BB223" s="394"/>
      <c r="BC223" s="88"/>
      <c r="BD223" s="327"/>
      <c r="BE223" s="328"/>
      <c r="BF223" s="439"/>
      <c r="BG223" s="439"/>
      <c r="BH223" s="395"/>
      <c r="BI223" s="88"/>
      <c r="BJ223" s="327"/>
      <c r="BK223" s="328"/>
      <c r="BL223" s="439"/>
      <c r="BM223" s="440"/>
    </row>
    <row r="224" spans="1:65" ht="15" customHeight="1" x14ac:dyDescent="0.2">
      <c r="A224" s="460"/>
      <c r="B224" s="394">
        <v>6</v>
      </c>
      <c r="C224" s="88"/>
      <c r="D224" s="327"/>
      <c r="E224" s="328"/>
      <c r="F224" s="439"/>
      <c r="G224" s="439"/>
      <c r="H224" s="395">
        <v>6</v>
      </c>
      <c r="I224" s="88"/>
      <c r="J224" s="327"/>
      <c r="K224" s="328"/>
      <c r="L224" s="439"/>
      <c r="M224" s="440"/>
      <c r="N224" s="57"/>
      <c r="O224" s="394">
        <v>6</v>
      </c>
      <c r="P224" s="88"/>
      <c r="Q224" s="327"/>
      <c r="R224" s="328"/>
      <c r="S224" s="439"/>
      <c r="T224" s="439"/>
      <c r="U224" s="395">
        <v>6</v>
      </c>
      <c r="V224" s="88"/>
      <c r="W224" s="327"/>
      <c r="X224" s="328"/>
      <c r="Y224" s="439"/>
      <c r="Z224" s="440"/>
      <c r="AA224" s="57"/>
      <c r="AB224" s="394">
        <v>6</v>
      </c>
      <c r="AC224" s="88"/>
      <c r="AD224" s="327"/>
      <c r="AE224" s="328"/>
      <c r="AF224" s="439"/>
      <c r="AG224" s="439"/>
      <c r="AH224" s="395">
        <v>6</v>
      </c>
      <c r="AI224" s="88"/>
      <c r="AJ224" s="327"/>
      <c r="AK224" s="328"/>
      <c r="AL224" s="439"/>
      <c r="AM224" s="440"/>
      <c r="AN224" s="57"/>
      <c r="AO224" s="394">
        <v>6</v>
      </c>
      <c r="AP224" s="88"/>
      <c r="AQ224" s="327"/>
      <c r="AR224" s="328"/>
      <c r="AS224" s="439"/>
      <c r="AT224" s="439"/>
      <c r="AU224" s="395">
        <v>6</v>
      </c>
      <c r="AV224" s="88"/>
      <c r="AW224" s="327"/>
      <c r="AX224" s="328"/>
      <c r="AY224" s="439"/>
      <c r="AZ224" s="440"/>
      <c r="BA224" s="57"/>
      <c r="BB224" s="394">
        <v>6</v>
      </c>
      <c r="BC224" s="88"/>
      <c r="BD224" s="327"/>
      <c r="BE224" s="328"/>
      <c r="BF224" s="439"/>
      <c r="BG224" s="439"/>
      <c r="BH224" s="395">
        <v>6</v>
      </c>
      <c r="BI224" s="88"/>
      <c r="BJ224" s="327"/>
      <c r="BK224" s="328"/>
      <c r="BL224" s="439"/>
      <c r="BM224" s="440"/>
    </row>
    <row r="225" spans="1:65" ht="15" customHeight="1" thickBot="1" x14ac:dyDescent="0.25">
      <c r="A225" s="461"/>
      <c r="B225" s="394"/>
      <c r="C225" s="88"/>
      <c r="D225" s="327"/>
      <c r="E225" s="328"/>
      <c r="F225" s="439"/>
      <c r="G225" s="439"/>
      <c r="H225" s="395"/>
      <c r="I225" s="88"/>
      <c r="J225" s="327"/>
      <c r="K225" s="328"/>
      <c r="L225" s="439"/>
      <c r="M225" s="440"/>
      <c r="N225" s="57"/>
      <c r="O225" s="394"/>
      <c r="P225" s="88"/>
      <c r="Q225" s="327"/>
      <c r="R225" s="328"/>
      <c r="S225" s="439"/>
      <c r="T225" s="439"/>
      <c r="U225" s="395"/>
      <c r="V225" s="88"/>
      <c r="W225" s="327"/>
      <c r="X225" s="328"/>
      <c r="Y225" s="439"/>
      <c r="Z225" s="440"/>
      <c r="AA225" s="57"/>
      <c r="AB225" s="394"/>
      <c r="AC225" s="88"/>
      <c r="AD225" s="327"/>
      <c r="AE225" s="328"/>
      <c r="AF225" s="439"/>
      <c r="AG225" s="439"/>
      <c r="AH225" s="395"/>
      <c r="AI225" s="88"/>
      <c r="AJ225" s="327"/>
      <c r="AK225" s="328"/>
      <c r="AL225" s="439"/>
      <c r="AM225" s="440"/>
      <c r="AN225" s="57"/>
      <c r="AO225" s="394"/>
      <c r="AP225" s="88"/>
      <c r="AQ225" s="327"/>
      <c r="AR225" s="328"/>
      <c r="AS225" s="439"/>
      <c r="AT225" s="439"/>
      <c r="AU225" s="395"/>
      <c r="AV225" s="88"/>
      <c r="AW225" s="327"/>
      <c r="AX225" s="328"/>
      <c r="AY225" s="439"/>
      <c r="AZ225" s="440"/>
      <c r="BA225" s="57"/>
      <c r="BB225" s="394"/>
      <c r="BC225" s="88"/>
      <c r="BD225" s="327"/>
      <c r="BE225" s="328"/>
      <c r="BF225" s="439"/>
      <c r="BG225" s="439"/>
      <c r="BH225" s="395"/>
      <c r="BI225" s="88"/>
      <c r="BJ225" s="327"/>
      <c r="BK225" s="328"/>
      <c r="BL225" s="439"/>
      <c r="BM225" s="440"/>
    </row>
    <row r="226" spans="1:65" ht="15" customHeight="1" thickBot="1" x14ac:dyDescent="0.25">
      <c r="A226" s="139"/>
      <c r="B226" s="438" t="s">
        <v>52</v>
      </c>
      <c r="C226" s="437"/>
      <c r="D226" s="436" t="s">
        <v>53</v>
      </c>
      <c r="E226" s="437"/>
      <c r="F226" s="322"/>
      <c r="G226" s="381"/>
      <c r="H226" s="436" t="s">
        <v>52</v>
      </c>
      <c r="I226" s="437"/>
      <c r="J226" s="436" t="s">
        <v>53</v>
      </c>
      <c r="K226" s="437"/>
      <c r="L226" s="322"/>
      <c r="M226" s="323"/>
      <c r="N226" s="57"/>
      <c r="O226" s="438" t="s">
        <v>52</v>
      </c>
      <c r="P226" s="437"/>
      <c r="Q226" s="436" t="s">
        <v>53</v>
      </c>
      <c r="R226" s="437"/>
      <c r="S226" s="322"/>
      <c r="T226" s="381"/>
      <c r="U226" s="326" t="s">
        <v>52</v>
      </c>
      <c r="V226" s="325"/>
      <c r="W226" s="326" t="s">
        <v>53</v>
      </c>
      <c r="X226" s="325"/>
      <c r="Y226" s="322"/>
      <c r="Z226" s="323"/>
      <c r="AA226" s="57"/>
      <c r="AB226" s="324" t="s">
        <v>52</v>
      </c>
      <c r="AC226" s="325"/>
      <c r="AD226" s="326" t="s">
        <v>53</v>
      </c>
      <c r="AE226" s="325"/>
      <c r="AF226" s="322"/>
      <c r="AG226" s="381"/>
      <c r="AH226" s="326" t="s">
        <v>52</v>
      </c>
      <c r="AI226" s="325"/>
      <c r="AJ226" s="326" t="s">
        <v>53</v>
      </c>
      <c r="AK226" s="325"/>
      <c r="AL226" s="322"/>
      <c r="AM226" s="323"/>
      <c r="AN226" s="57"/>
      <c r="AO226" s="324" t="s">
        <v>52</v>
      </c>
      <c r="AP226" s="325"/>
      <c r="AQ226" s="326" t="s">
        <v>53</v>
      </c>
      <c r="AR226" s="325"/>
      <c r="AS226" s="322"/>
      <c r="AT226" s="381"/>
      <c r="AU226" s="326" t="s">
        <v>52</v>
      </c>
      <c r="AV226" s="325"/>
      <c r="AW226" s="326" t="s">
        <v>53</v>
      </c>
      <c r="AX226" s="325"/>
      <c r="AY226" s="322"/>
      <c r="AZ226" s="323"/>
      <c r="BA226" s="57"/>
      <c r="BB226" s="324" t="s">
        <v>52</v>
      </c>
      <c r="BC226" s="325"/>
      <c r="BD226" s="326" t="s">
        <v>53</v>
      </c>
      <c r="BE226" s="325"/>
      <c r="BF226" s="430"/>
      <c r="BG226" s="435"/>
      <c r="BH226" s="326" t="s">
        <v>52</v>
      </c>
      <c r="BI226" s="325"/>
      <c r="BJ226" s="326" t="s">
        <v>53</v>
      </c>
      <c r="BK226" s="325"/>
      <c r="BL226" s="430"/>
      <c r="BM226" s="431"/>
    </row>
    <row r="227" spans="1:65" ht="15" customHeight="1" thickBot="1" x14ac:dyDescent="0.25">
      <c r="A227" s="57"/>
      <c r="B227" s="15"/>
      <c r="C227" s="57"/>
      <c r="D227" s="15"/>
      <c r="E227" s="15"/>
      <c r="F227" s="90"/>
      <c r="G227" s="90"/>
      <c r="H227" s="15"/>
      <c r="I227" s="57"/>
      <c r="J227" s="15"/>
      <c r="K227" s="15"/>
      <c r="L227" s="90"/>
      <c r="M227" s="90"/>
      <c r="N227" s="57"/>
      <c r="O227" s="15"/>
      <c r="P227" s="57"/>
      <c r="Q227" s="15"/>
      <c r="R227" s="15"/>
      <c r="S227" s="90"/>
      <c r="T227" s="90"/>
      <c r="U227" s="15"/>
      <c r="V227" s="57"/>
      <c r="W227" s="15"/>
      <c r="X227" s="15"/>
      <c r="Y227" s="90"/>
      <c r="Z227" s="90"/>
      <c r="AA227" s="57"/>
      <c r="AB227" s="15"/>
      <c r="AC227" s="57"/>
      <c r="AD227" s="15"/>
      <c r="AE227" s="15"/>
      <c r="AF227" s="90"/>
      <c r="AG227" s="90"/>
      <c r="AH227" s="15"/>
      <c r="AI227" s="57"/>
      <c r="AJ227" s="15"/>
      <c r="AK227" s="15"/>
      <c r="AL227" s="90"/>
      <c r="AM227" s="90"/>
      <c r="AN227" s="57"/>
      <c r="AO227" s="15"/>
      <c r="AP227" s="57"/>
      <c r="AQ227" s="15"/>
      <c r="AR227" s="15"/>
      <c r="AS227" s="90"/>
      <c r="AT227" s="90"/>
      <c r="AU227" s="15"/>
      <c r="AV227" s="57"/>
      <c r="AW227" s="15"/>
      <c r="AX227" s="15"/>
      <c r="AY227" s="90"/>
      <c r="AZ227" s="90"/>
      <c r="BA227" s="57"/>
      <c r="BB227" s="15"/>
      <c r="BC227" s="57"/>
      <c r="BD227" s="15"/>
      <c r="BE227" s="15"/>
      <c r="BF227" s="90"/>
      <c r="BG227" s="90"/>
      <c r="BH227" s="15"/>
      <c r="BI227" s="57"/>
      <c r="BJ227" s="15"/>
      <c r="BK227" s="15"/>
      <c r="BL227" s="90"/>
      <c r="BM227" s="90"/>
    </row>
    <row r="228" spans="1:65" ht="15" customHeight="1" thickBot="1" x14ac:dyDescent="0.25">
      <c r="A228" s="57"/>
      <c r="B228" s="374" t="s">
        <v>54</v>
      </c>
      <c r="C228" s="432"/>
      <c r="D228" s="432"/>
      <c r="E228" s="432"/>
      <c r="F228" s="433" t="str">
        <f>O208</f>
        <v>Slavia B</v>
      </c>
      <c r="G228" s="433"/>
      <c r="H228" s="433"/>
      <c r="I228" s="433"/>
      <c r="J228" s="433"/>
      <c r="K228" s="434"/>
      <c r="L228" s="375" t="s">
        <v>55</v>
      </c>
      <c r="M228" s="375"/>
      <c r="N228" s="375"/>
      <c r="O228" s="375"/>
      <c r="P228" s="432"/>
      <c r="Q228" s="433" t="str">
        <f>AB208</f>
        <v>Střešovice B</v>
      </c>
      <c r="R228" s="433"/>
      <c r="S228" s="433"/>
      <c r="T228" s="433"/>
      <c r="U228" s="433"/>
      <c r="V228" s="434"/>
      <c r="W228" s="317" t="s">
        <v>105</v>
      </c>
      <c r="X228" s="318"/>
      <c r="Y228" s="318"/>
      <c r="Z228" s="57"/>
      <c r="AA228" s="309" t="s">
        <v>106</v>
      </c>
      <c r="AB228" s="310"/>
      <c r="AC228" s="310"/>
      <c r="AD228" s="310"/>
      <c r="AE228" s="310"/>
      <c r="AF228" s="92" t="s">
        <v>65</v>
      </c>
      <c r="AG228" s="93" t="s">
        <v>66</v>
      </c>
      <c r="AH228" s="57"/>
      <c r="AI228" s="94" t="s">
        <v>56</v>
      </c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</row>
    <row r="229" spans="1:65" ht="15" customHeight="1" x14ac:dyDescent="0.2">
      <c r="A229" s="58"/>
      <c r="B229" s="421" t="s">
        <v>57</v>
      </c>
      <c r="C229" s="422"/>
      <c r="D229" s="422"/>
      <c r="E229" s="422"/>
      <c r="F229" s="422"/>
      <c r="G229" s="422"/>
      <c r="H229" s="422"/>
      <c r="I229" s="422"/>
      <c r="J229" s="423" t="s">
        <v>58</v>
      </c>
      <c r="K229" s="424"/>
      <c r="L229" s="414" t="s">
        <v>57</v>
      </c>
      <c r="M229" s="422"/>
      <c r="N229" s="422"/>
      <c r="O229" s="422"/>
      <c r="P229" s="422"/>
      <c r="Q229" s="422"/>
      <c r="R229" s="422"/>
      <c r="S229" s="422"/>
      <c r="T229" s="422"/>
      <c r="U229" s="423" t="s">
        <v>58</v>
      </c>
      <c r="V229" s="424"/>
      <c r="W229" s="97" t="s">
        <v>59</v>
      </c>
      <c r="X229" s="98" t="s">
        <v>107</v>
      </c>
      <c r="Y229" s="425" t="s">
        <v>108</v>
      </c>
      <c r="Z229" s="426"/>
      <c r="AA229" s="98" t="s">
        <v>60</v>
      </c>
      <c r="AB229" s="99" t="s">
        <v>61</v>
      </c>
      <c r="AC229" s="100" t="s">
        <v>62</v>
      </c>
      <c r="AD229" s="427" t="s">
        <v>63</v>
      </c>
      <c r="AE229" s="428"/>
      <c r="AF229" s="428"/>
      <c r="AG229" s="429"/>
      <c r="AH229" s="58"/>
      <c r="AI229" s="376"/>
      <c r="AJ229" s="376"/>
      <c r="AK229" s="376"/>
      <c r="AL229" s="376"/>
      <c r="AM229" s="376"/>
      <c r="AN229" s="376"/>
      <c r="AO229" s="376"/>
      <c r="AP229" s="376"/>
      <c r="AQ229" s="376"/>
      <c r="AR229" s="376"/>
      <c r="AS229" s="376"/>
      <c r="AT229" s="376"/>
      <c r="AU229" s="376"/>
      <c r="AV229" s="376"/>
      <c r="AW229" s="376"/>
      <c r="AX229" s="376"/>
      <c r="AY229" s="376"/>
      <c r="AZ229" s="376"/>
      <c r="BA229" s="376"/>
      <c r="BB229" s="58"/>
      <c r="BC229" s="471" t="s">
        <v>64</v>
      </c>
      <c r="BD229" s="472"/>
      <c r="BE229" s="472"/>
      <c r="BF229" s="472"/>
      <c r="BG229" s="472"/>
      <c r="BH229" s="472"/>
      <c r="BI229" s="472"/>
      <c r="BJ229" s="472"/>
      <c r="BK229" s="472"/>
      <c r="BL229" s="472"/>
      <c r="BM229" s="473"/>
    </row>
    <row r="230" spans="1:65" ht="15" customHeight="1" x14ac:dyDescent="0.2">
      <c r="A230" s="57"/>
      <c r="B230" s="416"/>
      <c r="C230" s="417"/>
      <c r="D230" s="417"/>
      <c r="E230" s="417"/>
      <c r="F230" s="417"/>
      <c r="G230" s="417"/>
      <c r="H230" s="417"/>
      <c r="I230" s="417"/>
      <c r="J230" s="341"/>
      <c r="K230" s="342"/>
      <c r="L230" s="418"/>
      <c r="M230" s="418"/>
      <c r="N230" s="418"/>
      <c r="O230" s="418"/>
      <c r="P230" s="418"/>
      <c r="Q230" s="418"/>
      <c r="R230" s="418"/>
      <c r="S230" s="418"/>
      <c r="T230" s="419"/>
      <c r="U230" s="341"/>
      <c r="V230" s="342"/>
      <c r="W230" s="101"/>
      <c r="X230" s="88"/>
      <c r="Y230" s="327"/>
      <c r="Z230" s="328"/>
      <c r="AA230" s="88"/>
      <c r="AB230" s="88"/>
      <c r="AC230" s="88"/>
      <c r="AD230" s="327"/>
      <c r="AE230" s="403"/>
      <c r="AF230" s="403"/>
      <c r="AG230" s="404"/>
      <c r="AH230" s="57"/>
      <c r="AI230" s="376"/>
      <c r="AJ230" s="376"/>
      <c r="AK230" s="376"/>
      <c r="AL230" s="376"/>
      <c r="AM230" s="376"/>
      <c r="AN230" s="376"/>
      <c r="AO230" s="376"/>
      <c r="AP230" s="376"/>
      <c r="AQ230" s="376"/>
      <c r="AR230" s="376"/>
      <c r="AS230" s="376"/>
      <c r="AT230" s="376"/>
      <c r="AU230" s="376"/>
      <c r="AV230" s="376"/>
      <c r="AW230" s="376"/>
      <c r="AX230" s="376"/>
      <c r="AY230" s="376"/>
      <c r="AZ230" s="376"/>
      <c r="BA230" s="376"/>
      <c r="BB230" s="57"/>
      <c r="BC230" s="420"/>
      <c r="BD230" s="376"/>
      <c r="BE230" s="414"/>
      <c r="BF230" s="413" t="s">
        <v>65</v>
      </c>
      <c r="BG230" s="376"/>
      <c r="BH230" s="414"/>
      <c r="BI230" s="102" t="s">
        <v>66</v>
      </c>
      <c r="BJ230" s="96"/>
      <c r="BK230" s="413" t="s">
        <v>67</v>
      </c>
      <c r="BL230" s="376"/>
      <c r="BM230" s="415"/>
    </row>
    <row r="231" spans="1:65" ht="15" customHeight="1" x14ac:dyDescent="0.2">
      <c r="A231" s="57"/>
      <c r="B231" s="379"/>
      <c r="C231" s="380"/>
      <c r="D231" s="380"/>
      <c r="E231" s="380"/>
      <c r="F231" s="380"/>
      <c r="G231" s="380"/>
      <c r="H231" s="380"/>
      <c r="I231" s="380"/>
      <c r="J231" s="341"/>
      <c r="K231" s="342"/>
      <c r="L231" s="370"/>
      <c r="M231" s="370"/>
      <c r="N231" s="370"/>
      <c r="O231" s="370"/>
      <c r="P231" s="370"/>
      <c r="Q231" s="370"/>
      <c r="R231" s="370"/>
      <c r="S231" s="370"/>
      <c r="T231" s="371"/>
      <c r="U231" s="341"/>
      <c r="V231" s="342"/>
      <c r="W231" s="101"/>
      <c r="X231" s="88"/>
      <c r="Y231" s="327"/>
      <c r="Z231" s="328"/>
      <c r="AA231" s="88"/>
      <c r="AB231" s="88"/>
      <c r="AC231" s="88"/>
      <c r="AD231" s="327"/>
      <c r="AE231" s="403"/>
      <c r="AF231" s="403"/>
      <c r="AG231" s="404"/>
      <c r="AH231" s="57"/>
      <c r="AI231" s="376"/>
      <c r="AJ231" s="376"/>
      <c r="AK231" s="376"/>
      <c r="AL231" s="376"/>
      <c r="AM231" s="376"/>
      <c r="AN231" s="376"/>
      <c r="AO231" s="376"/>
      <c r="AP231" s="376"/>
      <c r="AQ231" s="376"/>
      <c r="AR231" s="376"/>
      <c r="AS231" s="376"/>
      <c r="AT231" s="376"/>
      <c r="AU231" s="376"/>
      <c r="AV231" s="376"/>
      <c r="AW231" s="376"/>
      <c r="AX231" s="376"/>
      <c r="AY231" s="376"/>
      <c r="AZ231" s="376"/>
      <c r="BA231" s="376"/>
      <c r="BB231" s="57"/>
      <c r="BC231" s="409" t="s">
        <v>41</v>
      </c>
      <c r="BD231" s="320"/>
      <c r="BE231" s="321"/>
      <c r="BF231" s="103"/>
      <c r="BG231" s="104"/>
      <c r="BH231" s="105"/>
      <c r="BI231" s="103"/>
      <c r="BJ231" s="105"/>
      <c r="BK231" s="103"/>
      <c r="BL231" s="104"/>
      <c r="BM231" s="106"/>
    </row>
    <row r="232" spans="1:65" ht="15" customHeight="1" x14ac:dyDescent="0.2">
      <c r="A232" s="57"/>
      <c r="B232" s="379"/>
      <c r="C232" s="380"/>
      <c r="D232" s="380"/>
      <c r="E232" s="380"/>
      <c r="F232" s="380"/>
      <c r="G232" s="380"/>
      <c r="H232" s="380"/>
      <c r="I232" s="380"/>
      <c r="J232" s="341"/>
      <c r="K232" s="342"/>
      <c r="L232" s="370"/>
      <c r="M232" s="370"/>
      <c r="N232" s="370"/>
      <c r="O232" s="370"/>
      <c r="P232" s="370"/>
      <c r="Q232" s="370"/>
      <c r="R232" s="370"/>
      <c r="S232" s="370"/>
      <c r="T232" s="371"/>
      <c r="U232" s="341"/>
      <c r="V232" s="342"/>
      <c r="W232" s="101"/>
      <c r="X232" s="88"/>
      <c r="Y232" s="327"/>
      <c r="Z232" s="328"/>
      <c r="AA232" s="88"/>
      <c r="AB232" s="88"/>
      <c r="AC232" s="88"/>
      <c r="AD232" s="327"/>
      <c r="AE232" s="403"/>
      <c r="AF232" s="403"/>
      <c r="AG232" s="404"/>
      <c r="AH232" s="57"/>
      <c r="AI232" s="376"/>
      <c r="AJ232" s="376"/>
      <c r="AK232" s="376"/>
      <c r="AL232" s="376"/>
      <c r="AM232" s="376"/>
      <c r="AN232" s="376"/>
      <c r="AO232" s="376"/>
      <c r="AP232" s="376"/>
      <c r="AQ232" s="376"/>
      <c r="AR232" s="376"/>
      <c r="AS232" s="376"/>
      <c r="AT232" s="376"/>
      <c r="AU232" s="376"/>
      <c r="AV232" s="376"/>
      <c r="AW232" s="376"/>
      <c r="AX232" s="376"/>
      <c r="AY232" s="376"/>
      <c r="AZ232" s="376"/>
      <c r="BA232" s="376"/>
      <c r="BB232" s="57"/>
      <c r="BC232" s="409" t="s">
        <v>42</v>
      </c>
      <c r="BD232" s="320"/>
      <c r="BE232" s="321"/>
      <c r="BF232" s="86"/>
      <c r="BG232" s="84"/>
      <c r="BH232" s="85"/>
      <c r="BI232" s="86"/>
      <c r="BJ232" s="85"/>
      <c r="BK232" s="103"/>
      <c r="BL232" s="104"/>
      <c r="BM232" s="106"/>
    </row>
    <row r="233" spans="1:65" ht="15" customHeight="1" x14ac:dyDescent="0.2">
      <c r="A233" s="57"/>
      <c r="B233" s="410" t="s">
        <v>112</v>
      </c>
      <c r="C233" s="411"/>
      <c r="D233" s="411"/>
      <c r="E233" s="411"/>
      <c r="F233" s="411"/>
      <c r="G233" s="411"/>
      <c r="H233" s="411"/>
      <c r="I233" s="412"/>
      <c r="J233" s="341"/>
      <c r="K233" s="342"/>
      <c r="L233" s="410" t="s">
        <v>110</v>
      </c>
      <c r="M233" s="411"/>
      <c r="N233" s="411"/>
      <c r="O233" s="411"/>
      <c r="P233" s="411"/>
      <c r="Q233" s="411"/>
      <c r="R233" s="411"/>
      <c r="S233" s="411"/>
      <c r="T233" s="412"/>
      <c r="U233" s="341"/>
      <c r="V233" s="342"/>
      <c r="W233" s="101"/>
      <c r="X233" s="88"/>
      <c r="Y233" s="327"/>
      <c r="Z233" s="328"/>
      <c r="AA233" s="88"/>
      <c r="AB233" s="88"/>
      <c r="AC233" s="88"/>
      <c r="AD233" s="327"/>
      <c r="AE233" s="403"/>
      <c r="AF233" s="403"/>
      <c r="AG233" s="404"/>
      <c r="AH233" s="57"/>
      <c r="AI233" s="376"/>
      <c r="AJ233" s="376"/>
      <c r="AK233" s="376"/>
      <c r="AL233" s="376"/>
      <c r="AM233" s="376"/>
      <c r="AN233" s="376"/>
      <c r="AO233" s="376"/>
      <c r="AP233" s="376"/>
      <c r="AQ233" s="376"/>
      <c r="AR233" s="376"/>
      <c r="AS233" s="376"/>
      <c r="AT233" s="376"/>
      <c r="AU233" s="376"/>
      <c r="AV233" s="376"/>
      <c r="AW233" s="376"/>
      <c r="AX233" s="376"/>
      <c r="AY233" s="376"/>
      <c r="AZ233" s="376"/>
      <c r="BA233" s="376"/>
      <c r="BB233" s="57"/>
      <c r="BC233" s="409" t="s">
        <v>43</v>
      </c>
      <c r="BD233" s="320"/>
      <c r="BE233" s="321"/>
      <c r="BF233" s="86"/>
      <c r="BG233" s="84"/>
      <c r="BH233" s="85"/>
      <c r="BI233" s="86"/>
      <c r="BJ233" s="85"/>
      <c r="BK233" s="103"/>
      <c r="BL233" s="104"/>
      <c r="BM233" s="106"/>
    </row>
    <row r="234" spans="1:65" ht="15" customHeight="1" x14ac:dyDescent="0.2">
      <c r="A234" s="57"/>
      <c r="B234" s="379"/>
      <c r="C234" s="380"/>
      <c r="D234" s="380"/>
      <c r="E234" s="380"/>
      <c r="F234" s="380"/>
      <c r="G234" s="380"/>
      <c r="H234" s="380"/>
      <c r="I234" s="380"/>
      <c r="J234" s="341"/>
      <c r="K234" s="342"/>
      <c r="L234" s="370"/>
      <c r="M234" s="370"/>
      <c r="N234" s="370"/>
      <c r="O234" s="370"/>
      <c r="P234" s="370"/>
      <c r="Q234" s="370"/>
      <c r="R234" s="370"/>
      <c r="S234" s="370"/>
      <c r="T234" s="371"/>
      <c r="U234" s="341"/>
      <c r="V234" s="342"/>
      <c r="W234" s="101"/>
      <c r="X234" s="88"/>
      <c r="Y234" s="327"/>
      <c r="Z234" s="328"/>
      <c r="AA234" s="88"/>
      <c r="AB234" s="88"/>
      <c r="AC234" s="88"/>
      <c r="AD234" s="327"/>
      <c r="AE234" s="403"/>
      <c r="AF234" s="403"/>
      <c r="AG234" s="404"/>
      <c r="AH234" s="57"/>
      <c r="AI234" s="376"/>
      <c r="AJ234" s="376"/>
      <c r="AK234" s="376"/>
      <c r="AL234" s="376"/>
      <c r="AM234" s="376"/>
      <c r="AN234" s="376"/>
      <c r="AO234" s="376"/>
      <c r="AP234" s="376"/>
      <c r="AQ234" s="376"/>
      <c r="AR234" s="376"/>
      <c r="AS234" s="376"/>
      <c r="AT234" s="376"/>
      <c r="AU234" s="376"/>
      <c r="AV234" s="376"/>
      <c r="AW234" s="376"/>
      <c r="AX234" s="376"/>
      <c r="AY234" s="376"/>
      <c r="AZ234" s="376"/>
      <c r="BA234" s="376"/>
      <c r="BB234" s="57"/>
      <c r="BC234" s="409" t="s">
        <v>44</v>
      </c>
      <c r="BD234" s="320"/>
      <c r="BE234" s="321"/>
      <c r="BF234" s="86"/>
      <c r="BG234" s="84"/>
      <c r="BH234" s="85"/>
      <c r="BI234" s="86"/>
      <c r="BJ234" s="85"/>
      <c r="BK234" s="103"/>
      <c r="BL234" s="104"/>
      <c r="BM234" s="106"/>
    </row>
    <row r="235" spans="1:65" ht="15" customHeight="1" x14ac:dyDescent="0.2">
      <c r="A235" s="57"/>
      <c r="B235" s="410" t="s">
        <v>113</v>
      </c>
      <c r="C235" s="411"/>
      <c r="D235" s="411"/>
      <c r="E235" s="411"/>
      <c r="F235" s="411"/>
      <c r="G235" s="411"/>
      <c r="H235" s="411"/>
      <c r="I235" s="412"/>
      <c r="J235" s="341"/>
      <c r="K235" s="342"/>
      <c r="L235" s="410" t="s">
        <v>111</v>
      </c>
      <c r="M235" s="411"/>
      <c r="N235" s="411"/>
      <c r="O235" s="411"/>
      <c r="P235" s="411"/>
      <c r="Q235" s="411"/>
      <c r="R235" s="411"/>
      <c r="S235" s="411"/>
      <c r="T235" s="412"/>
      <c r="U235" s="341"/>
      <c r="V235" s="342"/>
      <c r="W235" s="101"/>
      <c r="X235" s="88"/>
      <c r="Y235" s="327"/>
      <c r="Z235" s="328"/>
      <c r="AA235" s="88"/>
      <c r="AB235" s="88"/>
      <c r="AC235" s="88"/>
      <c r="AD235" s="327"/>
      <c r="AE235" s="403"/>
      <c r="AF235" s="403"/>
      <c r="AG235" s="404"/>
      <c r="AH235" s="57"/>
      <c r="AI235" s="376"/>
      <c r="AJ235" s="376"/>
      <c r="AK235" s="376"/>
      <c r="AL235" s="376"/>
      <c r="AM235" s="376"/>
      <c r="AN235" s="376"/>
      <c r="AO235" s="376"/>
      <c r="AP235" s="376"/>
      <c r="AQ235" s="376"/>
      <c r="AR235" s="376"/>
      <c r="AS235" s="376"/>
      <c r="AT235" s="376"/>
      <c r="AU235" s="376"/>
      <c r="AV235" s="376"/>
      <c r="AW235" s="376"/>
      <c r="AX235" s="376"/>
      <c r="AY235" s="376"/>
      <c r="AZ235" s="376"/>
      <c r="BA235" s="376"/>
      <c r="BB235" s="57"/>
      <c r="BC235" s="409" t="s">
        <v>45</v>
      </c>
      <c r="BD235" s="320"/>
      <c r="BE235" s="321"/>
      <c r="BF235" s="86"/>
      <c r="BG235" s="84"/>
      <c r="BH235" s="85"/>
      <c r="BI235" s="86"/>
      <c r="BJ235" s="85"/>
      <c r="BK235" s="103"/>
      <c r="BL235" s="104"/>
      <c r="BM235" s="106"/>
    </row>
    <row r="236" spans="1:65" ht="15" customHeight="1" x14ac:dyDescent="0.2">
      <c r="A236" s="57"/>
      <c r="B236" s="401"/>
      <c r="C236" s="402"/>
      <c r="D236" s="402"/>
      <c r="E236" s="402"/>
      <c r="F236" s="402"/>
      <c r="G236" s="402"/>
      <c r="H236" s="402"/>
      <c r="I236" s="402"/>
      <c r="J236" s="341"/>
      <c r="K236" s="342"/>
      <c r="L236" s="370"/>
      <c r="M236" s="370"/>
      <c r="N236" s="370"/>
      <c r="O236" s="370"/>
      <c r="P236" s="370"/>
      <c r="Q236" s="370"/>
      <c r="R236" s="370"/>
      <c r="S236" s="370"/>
      <c r="T236" s="371"/>
      <c r="U236" s="341"/>
      <c r="V236" s="342"/>
      <c r="W236" s="101"/>
      <c r="X236" s="88"/>
      <c r="Y236" s="327"/>
      <c r="Z236" s="328"/>
      <c r="AA236" s="88"/>
      <c r="AB236" s="88"/>
      <c r="AC236" s="88"/>
      <c r="AD236" s="327"/>
      <c r="AE236" s="403"/>
      <c r="AF236" s="403"/>
      <c r="AG236" s="404"/>
      <c r="AH236" s="57"/>
      <c r="AI236" s="376"/>
      <c r="AJ236" s="376"/>
      <c r="AK236" s="376"/>
      <c r="AL236" s="376"/>
      <c r="AM236" s="376"/>
      <c r="AN236" s="376"/>
      <c r="AO236" s="376"/>
      <c r="AP236" s="376"/>
      <c r="AQ236" s="376"/>
      <c r="AR236" s="376"/>
      <c r="AS236" s="376"/>
      <c r="AT236" s="376"/>
      <c r="AU236" s="376"/>
      <c r="AV236" s="376"/>
      <c r="AW236" s="376"/>
      <c r="AX236" s="376"/>
      <c r="AY236" s="376"/>
      <c r="AZ236" s="376"/>
      <c r="BA236" s="376"/>
      <c r="BB236" s="57"/>
      <c r="BC236" s="409" t="s">
        <v>68</v>
      </c>
      <c r="BD236" s="320"/>
      <c r="BE236" s="321"/>
      <c r="BF236" s="86"/>
      <c r="BG236" s="84"/>
      <c r="BH236" s="85"/>
      <c r="BI236" s="86"/>
      <c r="BJ236" s="85"/>
      <c r="BK236" s="103"/>
      <c r="BL236" s="104"/>
      <c r="BM236" s="106"/>
    </row>
    <row r="237" spans="1:65" ht="15" customHeight="1" x14ac:dyDescent="0.2">
      <c r="A237" s="57"/>
      <c r="B237" s="379"/>
      <c r="C237" s="380"/>
      <c r="D237" s="380"/>
      <c r="E237" s="380"/>
      <c r="F237" s="380"/>
      <c r="G237" s="380"/>
      <c r="H237" s="380"/>
      <c r="I237" s="380"/>
      <c r="J237" s="341"/>
      <c r="K237" s="342"/>
      <c r="L237" s="370"/>
      <c r="M237" s="370"/>
      <c r="N237" s="370"/>
      <c r="O237" s="370"/>
      <c r="P237" s="370"/>
      <c r="Q237" s="370"/>
      <c r="R237" s="370"/>
      <c r="S237" s="370"/>
      <c r="T237" s="371"/>
      <c r="U237" s="341"/>
      <c r="V237" s="342"/>
      <c r="W237" s="101"/>
      <c r="X237" s="88"/>
      <c r="Y237" s="327"/>
      <c r="Z237" s="328"/>
      <c r="AA237" s="88"/>
      <c r="AB237" s="88"/>
      <c r="AC237" s="88"/>
      <c r="AD237" s="327"/>
      <c r="AE237" s="403"/>
      <c r="AF237" s="403"/>
      <c r="AG237" s="404"/>
      <c r="AH237" s="57"/>
      <c r="AI237" s="376"/>
      <c r="AJ237" s="376"/>
      <c r="AK237" s="376"/>
      <c r="AL237" s="376"/>
      <c r="AM237" s="376"/>
      <c r="AN237" s="376"/>
      <c r="AO237" s="376"/>
      <c r="AP237" s="376"/>
      <c r="AQ237" s="376"/>
      <c r="AR237" s="376"/>
      <c r="AS237" s="376"/>
      <c r="AT237" s="376"/>
      <c r="AU237" s="376"/>
      <c r="AV237" s="376"/>
      <c r="AW237" s="376"/>
      <c r="AX237" s="376"/>
      <c r="AY237" s="376"/>
      <c r="AZ237" s="376"/>
      <c r="BA237" s="376"/>
      <c r="BB237" s="57"/>
      <c r="BC237" s="107" t="s">
        <v>69</v>
      </c>
      <c r="BD237" s="84"/>
      <c r="BE237" s="84"/>
      <c r="BF237" s="84"/>
      <c r="BG237" s="84"/>
      <c r="BH237" s="84"/>
      <c r="BI237" s="84"/>
      <c r="BJ237" s="84"/>
      <c r="BK237" s="405" t="s">
        <v>70</v>
      </c>
      <c r="BL237" s="405"/>
      <c r="BM237" s="406"/>
    </row>
    <row r="238" spans="1:65" ht="15" customHeight="1" x14ac:dyDescent="0.2">
      <c r="A238" s="57"/>
      <c r="B238" s="401"/>
      <c r="C238" s="402"/>
      <c r="D238" s="402"/>
      <c r="E238" s="402"/>
      <c r="F238" s="402"/>
      <c r="G238" s="402"/>
      <c r="H238" s="402"/>
      <c r="I238" s="402"/>
      <c r="J238" s="341"/>
      <c r="K238" s="342"/>
      <c r="L238" s="370"/>
      <c r="M238" s="370"/>
      <c r="N238" s="370"/>
      <c r="O238" s="370"/>
      <c r="P238" s="370"/>
      <c r="Q238" s="370"/>
      <c r="R238" s="370"/>
      <c r="S238" s="370"/>
      <c r="T238" s="371"/>
      <c r="U238" s="341"/>
      <c r="V238" s="342"/>
      <c r="W238" s="101"/>
      <c r="X238" s="88"/>
      <c r="Y238" s="327"/>
      <c r="Z238" s="328"/>
      <c r="AA238" s="88"/>
      <c r="AB238" s="88"/>
      <c r="AC238" s="88"/>
      <c r="AD238" s="327"/>
      <c r="AE238" s="403"/>
      <c r="AF238" s="403"/>
      <c r="AG238" s="404"/>
      <c r="AH238" s="57"/>
      <c r="AI238" s="376"/>
      <c r="AJ238" s="376"/>
      <c r="AK238" s="376"/>
      <c r="AL238" s="376"/>
      <c r="AM238" s="376"/>
      <c r="AN238" s="376"/>
      <c r="AO238" s="376"/>
      <c r="AP238" s="376"/>
      <c r="AQ238" s="376"/>
      <c r="AR238" s="376"/>
      <c r="AS238" s="376"/>
      <c r="AT238" s="376"/>
      <c r="AU238" s="376"/>
      <c r="AV238" s="376"/>
      <c r="AW238" s="376"/>
      <c r="AX238" s="376"/>
      <c r="AY238" s="376"/>
      <c r="AZ238" s="376"/>
      <c r="BA238" s="376"/>
      <c r="BB238" s="57"/>
      <c r="BC238" s="108"/>
      <c r="BD238" s="109"/>
      <c r="BE238" s="109"/>
      <c r="BF238" s="109"/>
      <c r="BG238" s="109"/>
      <c r="BH238" s="109"/>
      <c r="BI238" s="109"/>
      <c r="BJ238" s="109"/>
      <c r="BK238" s="407" t="s">
        <v>71</v>
      </c>
      <c r="BL238" s="407"/>
      <c r="BM238" s="408"/>
    </row>
    <row r="239" spans="1:65" ht="15" customHeight="1" thickBot="1" x14ac:dyDescent="0.25">
      <c r="A239" s="57"/>
      <c r="B239" s="379"/>
      <c r="C239" s="380"/>
      <c r="D239" s="380"/>
      <c r="E239" s="380"/>
      <c r="F239" s="380"/>
      <c r="G239" s="380"/>
      <c r="H239" s="380"/>
      <c r="I239" s="380"/>
      <c r="J239" s="341"/>
      <c r="K239" s="342"/>
      <c r="L239" s="370"/>
      <c r="M239" s="370"/>
      <c r="N239" s="370"/>
      <c r="O239" s="370"/>
      <c r="P239" s="370"/>
      <c r="Q239" s="370"/>
      <c r="R239" s="370"/>
      <c r="S239" s="370"/>
      <c r="T239" s="371"/>
      <c r="U239" s="341"/>
      <c r="V239" s="342"/>
      <c r="W239" s="110"/>
      <c r="X239" s="111"/>
      <c r="Y239" s="322"/>
      <c r="Z239" s="381"/>
      <c r="AA239" s="111"/>
      <c r="AB239" s="111"/>
      <c r="AC239" s="111"/>
      <c r="AD239" s="322"/>
      <c r="AE239" s="382"/>
      <c r="AF239" s="382"/>
      <c r="AG239" s="323"/>
      <c r="AH239" s="57"/>
      <c r="AI239" s="376"/>
      <c r="AJ239" s="376"/>
      <c r="AK239" s="376"/>
      <c r="AL239" s="376"/>
      <c r="AM239" s="376"/>
      <c r="AN239" s="376"/>
      <c r="AO239" s="376"/>
      <c r="AP239" s="376"/>
      <c r="AQ239" s="376"/>
      <c r="AR239" s="376"/>
      <c r="AS239" s="376"/>
      <c r="AT239" s="376"/>
      <c r="AU239" s="376"/>
      <c r="AV239" s="376"/>
      <c r="AW239" s="376"/>
      <c r="AX239" s="376"/>
      <c r="AY239" s="376"/>
      <c r="AZ239" s="376"/>
      <c r="BA239" s="376"/>
      <c r="BB239" s="57"/>
      <c r="BC239" s="112" t="s">
        <v>72</v>
      </c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4"/>
    </row>
    <row r="240" spans="1:65" ht="15" customHeight="1" x14ac:dyDescent="0.2">
      <c r="A240" s="65"/>
      <c r="B240" s="379"/>
      <c r="C240" s="380"/>
      <c r="D240" s="380"/>
      <c r="E240" s="380"/>
      <c r="F240" s="380"/>
      <c r="G240" s="380"/>
      <c r="H240" s="380"/>
      <c r="I240" s="380"/>
      <c r="J240" s="341"/>
      <c r="K240" s="342"/>
      <c r="L240" s="370"/>
      <c r="M240" s="370"/>
      <c r="N240" s="370"/>
      <c r="O240" s="370"/>
      <c r="P240" s="370"/>
      <c r="Q240" s="370"/>
      <c r="R240" s="370"/>
      <c r="S240" s="370"/>
      <c r="T240" s="371"/>
      <c r="U240" s="341"/>
      <c r="V240" s="342"/>
      <c r="W240" s="363" t="s">
        <v>109</v>
      </c>
      <c r="X240" s="364"/>
      <c r="Y240" s="364"/>
      <c r="Z240" s="364"/>
      <c r="AA240" s="364"/>
      <c r="AB240" s="364"/>
      <c r="AC240" s="364"/>
      <c r="AD240" s="364"/>
      <c r="AE240" s="364"/>
      <c r="AF240" s="364"/>
      <c r="AG240" s="364"/>
      <c r="AH240" s="57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  <c r="AT240" s="115"/>
      <c r="AU240" s="115"/>
      <c r="AV240" s="115"/>
      <c r="AW240" s="115"/>
      <c r="AX240" s="115"/>
      <c r="AY240" s="115"/>
      <c r="AZ240" s="115"/>
      <c r="BA240" s="115"/>
      <c r="BB240" s="57"/>
      <c r="BC240" s="116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118"/>
    </row>
    <row r="241" spans="1:65" ht="15" customHeight="1" thickBot="1" x14ac:dyDescent="0.25">
      <c r="A241" s="65"/>
      <c r="B241" s="379"/>
      <c r="C241" s="380"/>
      <c r="D241" s="380"/>
      <c r="E241" s="380"/>
      <c r="F241" s="380"/>
      <c r="G241" s="380"/>
      <c r="H241" s="380"/>
      <c r="I241" s="380"/>
      <c r="J241" s="341"/>
      <c r="K241" s="342"/>
      <c r="L241" s="370"/>
      <c r="M241" s="370"/>
      <c r="N241" s="370"/>
      <c r="O241" s="370"/>
      <c r="P241" s="370"/>
      <c r="Q241" s="370"/>
      <c r="R241" s="370"/>
      <c r="S241" s="370"/>
      <c r="T241" s="371"/>
      <c r="U241" s="341"/>
      <c r="V241" s="342"/>
      <c r="W241" s="365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366"/>
      <c r="AH241" s="57"/>
      <c r="AI241" s="369"/>
      <c r="AJ241" s="369"/>
      <c r="AK241" s="369"/>
      <c r="AL241" s="369"/>
      <c r="AM241" s="369"/>
      <c r="AN241" s="369"/>
      <c r="AO241" s="369"/>
      <c r="AP241" s="369"/>
      <c r="AQ241" s="369"/>
      <c r="AR241" s="369"/>
      <c r="AS241" s="369"/>
      <c r="AT241" s="369"/>
      <c r="AU241" s="369"/>
      <c r="AV241" s="369"/>
      <c r="AW241" s="369"/>
      <c r="AX241" s="369"/>
      <c r="AY241" s="369"/>
      <c r="AZ241" s="369"/>
      <c r="BA241" s="369"/>
      <c r="BB241" s="57"/>
      <c r="BC241" s="311" t="s">
        <v>73</v>
      </c>
      <c r="BD241" s="312"/>
      <c r="BE241" s="312"/>
      <c r="BF241" s="312"/>
      <c r="BG241" s="312"/>
      <c r="BH241" s="312"/>
      <c r="BI241" s="312"/>
      <c r="BJ241" s="312"/>
      <c r="BK241" s="312"/>
      <c r="BL241" s="312"/>
      <c r="BM241" s="313"/>
    </row>
    <row r="242" spans="1:65" ht="13.5" customHeight="1" x14ac:dyDescent="0.2">
      <c r="A242" s="65"/>
      <c r="B242" s="377" t="s">
        <v>75</v>
      </c>
      <c r="C242" s="378"/>
      <c r="D242" s="400"/>
      <c r="E242" s="400"/>
      <c r="F242" s="400"/>
      <c r="G242" s="400"/>
      <c r="H242" s="400"/>
      <c r="I242" s="400"/>
      <c r="J242" s="396"/>
      <c r="K242" s="397"/>
      <c r="L242" s="377" t="s">
        <v>75</v>
      </c>
      <c r="M242" s="378"/>
      <c r="N242" s="398"/>
      <c r="O242" s="398"/>
      <c r="P242" s="398"/>
      <c r="Q242" s="398"/>
      <c r="R242" s="398"/>
      <c r="S242" s="398"/>
      <c r="T242" s="398"/>
      <c r="U242" s="396"/>
      <c r="V242" s="399"/>
      <c r="W242" s="365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57"/>
      <c r="AI242" s="374" t="s">
        <v>74</v>
      </c>
      <c r="AJ242" s="375"/>
      <c r="AK242" s="375"/>
      <c r="AL242" s="375"/>
      <c r="AM242" s="375"/>
      <c r="AN242" s="375"/>
      <c r="AO242" s="375"/>
      <c r="AP242" s="375"/>
      <c r="AQ242" s="375"/>
      <c r="AR242" s="375"/>
      <c r="AS242" s="375"/>
      <c r="AT242" s="375"/>
      <c r="AU242" s="375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119"/>
    </row>
    <row r="243" spans="1:65" ht="13.5" customHeight="1" thickBot="1" x14ac:dyDescent="0.25">
      <c r="A243" s="65"/>
      <c r="B243" s="339" t="s">
        <v>75</v>
      </c>
      <c r="C243" s="340"/>
      <c r="D243" s="343"/>
      <c r="E243" s="343"/>
      <c r="F243" s="343"/>
      <c r="G243" s="343"/>
      <c r="H243" s="343"/>
      <c r="I243" s="343"/>
      <c r="J243" s="344"/>
      <c r="K243" s="345"/>
      <c r="L243" s="339" t="s">
        <v>75</v>
      </c>
      <c r="M243" s="340"/>
      <c r="N243" s="346"/>
      <c r="O243" s="346"/>
      <c r="P243" s="346"/>
      <c r="Q243" s="346"/>
      <c r="R243" s="346"/>
      <c r="S243" s="346"/>
      <c r="T243" s="346"/>
      <c r="U243" s="344"/>
      <c r="V243" s="347"/>
      <c r="W243" s="365"/>
      <c r="X243" s="366"/>
      <c r="Y243" s="366"/>
      <c r="Z243" s="366"/>
      <c r="AA243" s="366"/>
      <c r="AB243" s="366"/>
      <c r="AC243" s="366"/>
      <c r="AD243" s="366"/>
      <c r="AE243" s="366"/>
      <c r="AF243" s="366"/>
      <c r="AG243" s="366"/>
      <c r="AH243" s="57"/>
      <c r="AI243" s="351" t="s">
        <v>76</v>
      </c>
      <c r="AJ243" s="352"/>
      <c r="AK243" s="352"/>
      <c r="AL243" s="352"/>
      <c r="AM243" s="352"/>
      <c r="AN243" s="353"/>
      <c r="AO243" s="120"/>
      <c r="AP243" s="120"/>
      <c r="AQ243" s="120"/>
      <c r="AR243" s="120"/>
      <c r="AS243" s="120"/>
      <c r="AT243" s="120"/>
      <c r="AU243" s="121"/>
      <c r="AV243" s="319" t="s">
        <v>77</v>
      </c>
      <c r="AW243" s="320"/>
      <c r="AX243" s="320"/>
      <c r="AY243" s="320"/>
      <c r="AZ243" s="320"/>
      <c r="BA243" s="321"/>
      <c r="BB243" s="103"/>
      <c r="BC243" s="104"/>
      <c r="BD243" s="104"/>
      <c r="BE243" s="104"/>
      <c r="BF243" s="104"/>
      <c r="BG243" s="105"/>
      <c r="BH243" s="103"/>
      <c r="BI243" s="104"/>
      <c r="BJ243" s="104"/>
      <c r="BK243" s="104"/>
      <c r="BL243" s="104"/>
      <c r="BM243" s="106"/>
    </row>
    <row r="244" spans="1:65" ht="13.5" customHeight="1" x14ac:dyDescent="0.2">
      <c r="A244" s="65"/>
      <c r="B244" s="122" t="s">
        <v>78</v>
      </c>
      <c r="C244" s="123"/>
      <c r="D244" s="348"/>
      <c r="E244" s="349"/>
      <c r="F244" s="349"/>
      <c r="G244" s="349"/>
      <c r="H244" s="349"/>
      <c r="I244" s="349"/>
      <c r="J244" s="349"/>
      <c r="K244" s="350"/>
      <c r="L244" s="124" t="s">
        <v>79</v>
      </c>
      <c r="M244" s="123"/>
      <c r="N244" s="348"/>
      <c r="O244" s="349"/>
      <c r="P244" s="349"/>
      <c r="Q244" s="349"/>
      <c r="R244" s="349"/>
      <c r="S244" s="349"/>
      <c r="T244" s="349"/>
      <c r="U244" s="349"/>
      <c r="V244" s="350"/>
      <c r="W244" s="365"/>
      <c r="X244" s="366"/>
      <c r="Y244" s="366"/>
      <c r="Z244" s="366"/>
      <c r="AA244" s="366"/>
      <c r="AB244" s="366"/>
      <c r="AC244" s="366"/>
      <c r="AD244" s="366"/>
      <c r="AE244" s="366"/>
      <c r="AF244" s="366"/>
      <c r="AG244" s="366"/>
      <c r="AH244" s="57"/>
      <c r="AI244" s="354"/>
      <c r="AJ244" s="355"/>
      <c r="AK244" s="355"/>
      <c r="AL244" s="355"/>
      <c r="AM244" s="355"/>
      <c r="AN244" s="356"/>
      <c r="AO244" s="94"/>
      <c r="AP244" s="94"/>
      <c r="AQ244" s="94"/>
      <c r="AR244" s="94"/>
      <c r="AS244" s="94"/>
      <c r="AT244" s="94"/>
      <c r="AU244" s="125"/>
      <c r="AV244" s="319" t="s">
        <v>80</v>
      </c>
      <c r="AW244" s="320"/>
      <c r="AX244" s="320"/>
      <c r="AY244" s="320"/>
      <c r="AZ244" s="320"/>
      <c r="BA244" s="321"/>
      <c r="BB244" s="103"/>
      <c r="BC244" s="104"/>
      <c r="BD244" s="104"/>
      <c r="BE244" s="104"/>
      <c r="BF244" s="104"/>
      <c r="BG244" s="105"/>
      <c r="BH244" s="103"/>
      <c r="BI244" s="104"/>
      <c r="BJ244" s="104"/>
      <c r="BK244" s="104"/>
      <c r="BL244" s="104"/>
      <c r="BM244" s="106"/>
    </row>
    <row r="245" spans="1:65" ht="13.5" customHeight="1" x14ac:dyDescent="0.2">
      <c r="A245" s="65"/>
      <c r="B245" s="126" t="s">
        <v>81</v>
      </c>
      <c r="C245" s="127"/>
      <c r="D245" s="306"/>
      <c r="E245" s="307"/>
      <c r="F245" s="307"/>
      <c r="G245" s="307"/>
      <c r="H245" s="307"/>
      <c r="I245" s="307"/>
      <c r="J245" s="307"/>
      <c r="K245" s="308"/>
      <c r="L245" s="85" t="s">
        <v>82</v>
      </c>
      <c r="M245" s="127"/>
      <c r="N245" s="306"/>
      <c r="O245" s="307"/>
      <c r="P245" s="307"/>
      <c r="Q245" s="307"/>
      <c r="R245" s="307"/>
      <c r="S245" s="307"/>
      <c r="T245" s="307"/>
      <c r="U245" s="307"/>
      <c r="V245" s="308"/>
      <c r="W245" s="365"/>
      <c r="X245" s="366"/>
      <c r="Y245" s="366"/>
      <c r="Z245" s="366"/>
      <c r="AA245" s="366"/>
      <c r="AB245" s="366"/>
      <c r="AC245" s="366"/>
      <c r="AD245" s="366"/>
      <c r="AE245" s="366"/>
      <c r="AF245" s="366"/>
      <c r="AG245" s="366"/>
      <c r="AH245" s="57"/>
      <c r="AI245" s="351" t="s">
        <v>83</v>
      </c>
      <c r="AJ245" s="352"/>
      <c r="AK245" s="352"/>
      <c r="AL245" s="352"/>
      <c r="AM245" s="352"/>
      <c r="AN245" s="353"/>
      <c r="AO245" s="58"/>
      <c r="AP245" s="58"/>
      <c r="AQ245" s="58"/>
      <c r="AR245" s="58"/>
      <c r="AS245" s="58"/>
      <c r="AT245" s="58"/>
      <c r="AU245" s="128"/>
      <c r="AV245" s="319" t="s">
        <v>84</v>
      </c>
      <c r="AW245" s="320"/>
      <c r="AX245" s="320"/>
      <c r="AY245" s="320"/>
      <c r="AZ245" s="320"/>
      <c r="BA245" s="321"/>
      <c r="BB245" s="103"/>
      <c r="BC245" s="104"/>
      <c r="BD245" s="104"/>
      <c r="BE245" s="104"/>
      <c r="BF245" s="104"/>
      <c r="BG245" s="105"/>
      <c r="BH245" s="103"/>
      <c r="BI245" s="104"/>
      <c r="BJ245" s="104"/>
      <c r="BK245" s="104"/>
      <c r="BL245" s="104"/>
      <c r="BM245" s="106"/>
    </row>
    <row r="246" spans="1:65" ht="13.5" customHeight="1" thickBot="1" x14ac:dyDescent="0.25">
      <c r="A246" s="129"/>
      <c r="B246" s="130" t="s">
        <v>85</v>
      </c>
      <c r="C246" s="131"/>
      <c r="D246" s="314"/>
      <c r="E246" s="315"/>
      <c r="F246" s="315"/>
      <c r="G246" s="315"/>
      <c r="H246" s="315"/>
      <c r="I246" s="315"/>
      <c r="J246" s="315"/>
      <c r="K246" s="316"/>
      <c r="L246" s="132" t="s">
        <v>86</v>
      </c>
      <c r="M246" s="131"/>
      <c r="N246" s="314"/>
      <c r="O246" s="315"/>
      <c r="P246" s="315"/>
      <c r="Q246" s="315"/>
      <c r="R246" s="315"/>
      <c r="S246" s="315"/>
      <c r="T246" s="315"/>
      <c r="U246" s="315"/>
      <c r="V246" s="316"/>
      <c r="W246" s="367"/>
      <c r="X246" s="368"/>
      <c r="Y246" s="368"/>
      <c r="Z246" s="368"/>
      <c r="AA246" s="368"/>
      <c r="AB246" s="368"/>
      <c r="AC246" s="368"/>
      <c r="AD246" s="368"/>
      <c r="AE246" s="368"/>
      <c r="AF246" s="368"/>
      <c r="AG246" s="368"/>
      <c r="AH246" s="133"/>
      <c r="AI246" s="357"/>
      <c r="AJ246" s="358"/>
      <c r="AK246" s="358"/>
      <c r="AL246" s="358"/>
      <c r="AM246" s="358"/>
      <c r="AN246" s="359"/>
      <c r="AO246" s="77"/>
      <c r="AP246" s="77"/>
      <c r="AQ246" s="77"/>
      <c r="AR246" s="77"/>
      <c r="AS246" s="77"/>
      <c r="AT246" s="77"/>
      <c r="AU246" s="134"/>
      <c r="AV246" s="360" t="s">
        <v>87</v>
      </c>
      <c r="AW246" s="361"/>
      <c r="AX246" s="361"/>
      <c r="AY246" s="361"/>
      <c r="AZ246" s="361"/>
      <c r="BA246" s="362"/>
      <c r="BB246" s="135"/>
      <c r="BC246" s="77"/>
      <c r="BD246" s="77"/>
      <c r="BE246" s="77"/>
      <c r="BF246" s="77"/>
      <c r="BG246" s="134"/>
      <c r="BH246" s="135"/>
      <c r="BI246" s="77"/>
      <c r="BJ246" s="136"/>
      <c r="BK246" s="136"/>
      <c r="BL246" s="136"/>
      <c r="BM246" s="137"/>
    </row>
    <row r="247" spans="1:65" ht="13.5" customHeight="1" x14ac:dyDescent="0.2"/>
    <row r="248" spans="1:65" ht="13.5" customHeight="1" x14ac:dyDescent="0.2"/>
    <row r="249" spans="1:65" ht="13.5" customHeight="1" x14ac:dyDescent="0.2"/>
    <row r="250" spans="1:65" ht="13.5" customHeight="1" x14ac:dyDescent="0.2"/>
    <row r="251" spans="1:65" ht="13.5" customHeight="1" x14ac:dyDescent="0.2"/>
    <row r="252" spans="1:65" ht="13.5" customHeight="1" x14ac:dyDescent="0.2"/>
    <row r="253" spans="1:65" ht="13.5" customHeight="1" x14ac:dyDescent="0.2"/>
    <row r="254" spans="1:65" ht="13.5" customHeight="1" x14ac:dyDescent="0.2"/>
    <row r="255" spans="1:65" ht="13.5" customHeight="1" x14ac:dyDescent="0.2"/>
    <row r="256" spans="1:65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</sheetData>
  <sheetProtection password="821F" sheet="1" objects="1" scenarios="1" formatCells="0" selectLockedCells="1"/>
  <customSheetViews>
    <customSheetView guid="{AAB9B74B-855D-46E5-B0DC-C87FF4C78202}">
      <pageMargins left="0.2" right="0.21" top="0.49" bottom="0.49" header="0.4921259845" footer="0.4921259845"/>
      <pageSetup paperSize="9" orientation="landscape" r:id="rId1"/>
      <headerFooter alignWithMargins="0"/>
    </customSheetView>
  </customSheetViews>
  <mergeCells count="2386">
    <mergeCell ref="S5:V5"/>
    <mergeCell ref="W5:AK5"/>
    <mergeCell ref="AQ1:BE1"/>
    <mergeCell ref="AB3:AJ3"/>
    <mergeCell ref="AQ3:BE3"/>
    <mergeCell ref="AR5:BE5"/>
    <mergeCell ref="O3:W3"/>
    <mergeCell ref="BJ1:BM2"/>
    <mergeCell ref="AM2:AP2"/>
    <mergeCell ref="AQ2:BE2"/>
    <mergeCell ref="W13:X13"/>
    <mergeCell ref="U11:U12"/>
    <mergeCell ref="AM9:AM20"/>
    <mergeCell ref="AO9:AO10"/>
    <mergeCell ref="AH19:AH20"/>
    <mergeCell ref="AJ19:AK19"/>
    <mergeCell ref="AD14:AE14"/>
    <mergeCell ref="AB19:AB20"/>
    <mergeCell ref="AD9:AE9"/>
    <mergeCell ref="T9:T20"/>
    <mergeCell ref="U9:U10"/>
    <mergeCell ref="W19:X19"/>
    <mergeCell ref="W17:X17"/>
    <mergeCell ref="AQ11:AR11"/>
    <mergeCell ref="AQ12:AR12"/>
    <mergeCell ref="AO13:AO14"/>
    <mergeCell ref="AQ13:AR13"/>
    <mergeCell ref="AQ14:AR14"/>
    <mergeCell ref="O13:O14"/>
    <mergeCell ref="AU11:AU12"/>
    <mergeCell ref="AU13:AU14"/>
    <mergeCell ref="AU15:AU16"/>
    <mergeCell ref="D19:E19"/>
    <mergeCell ref="G9:G20"/>
    <mergeCell ref="H9:H10"/>
    <mergeCell ref="BC65:BM65"/>
    <mergeCell ref="BB7:BG7"/>
    <mergeCell ref="BH7:BM7"/>
    <mergeCell ref="BJ17:BK17"/>
    <mergeCell ref="AQ165:BE165"/>
    <mergeCell ref="AQ206:BE206"/>
    <mergeCell ref="AQ83:BE83"/>
    <mergeCell ref="BC229:BM229"/>
    <mergeCell ref="BC75:BM75"/>
    <mergeCell ref="BC77:BM77"/>
    <mergeCell ref="BC106:BM106"/>
    <mergeCell ref="BC147:BM147"/>
    <mergeCell ref="AI75:BA75"/>
    <mergeCell ref="AV79:BA79"/>
    <mergeCell ref="J18:K18"/>
    <mergeCell ref="H19:H20"/>
    <mergeCell ref="D17:E17"/>
    <mergeCell ref="J9:K9"/>
    <mergeCell ref="AQ9:AR9"/>
    <mergeCell ref="AL9:AL20"/>
    <mergeCell ref="AO19:AO20"/>
    <mergeCell ref="AH11:AH12"/>
    <mergeCell ref="AJ11:AK11"/>
    <mergeCell ref="AH15:AH16"/>
    <mergeCell ref="AJ17:AK17"/>
    <mergeCell ref="AO15:AO16"/>
    <mergeCell ref="W20:X20"/>
    <mergeCell ref="Z9:Z20"/>
    <mergeCell ref="AB9:AB10"/>
    <mergeCell ref="A9:A20"/>
    <mergeCell ref="B9:B10"/>
    <mergeCell ref="D9:E9"/>
    <mergeCell ref="F9:F20"/>
    <mergeCell ref="B17:B18"/>
    <mergeCell ref="AO7:AT7"/>
    <mergeCell ref="O8:T8"/>
    <mergeCell ref="U8:Z8"/>
    <mergeCell ref="AB8:AG8"/>
    <mergeCell ref="AH8:AM8"/>
    <mergeCell ref="AO8:AT8"/>
    <mergeCell ref="AB7:AG7"/>
    <mergeCell ref="AH7:AM7"/>
    <mergeCell ref="U13:U14"/>
    <mergeCell ref="W14:X14"/>
    <mergeCell ref="U15:U16"/>
    <mergeCell ref="W15:X15"/>
    <mergeCell ref="D13:E13"/>
    <mergeCell ref="H13:H14"/>
    <mergeCell ref="J13:K13"/>
    <mergeCell ref="D14:E14"/>
    <mergeCell ref="J14:K14"/>
    <mergeCell ref="J19:K19"/>
    <mergeCell ref="B7:G7"/>
    <mergeCell ref="H7:M7"/>
    <mergeCell ref="O7:T7"/>
    <mergeCell ref="U7:Z7"/>
    <mergeCell ref="D18:E18"/>
    <mergeCell ref="D20:E20"/>
    <mergeCell ref="AH17:AH18"/>
    <mergeCell ref="AD15:AE15"/>
    <mergeCell ref="AO11:AO12"/>
    <mergeCell ref="G5:K5"/>
    <mergeCell ref="X3:AA3"/>
    <mergeCell ref="N5:P5"/>
    <mergeCell ref="BJ3:BJ5"/>
    <mergeCell ref="BK3:BK5"/>
    <mergeCell ref="BL3:BM5"/>
    <mergeCell ref="AU7:AZ7"/>
    <mergeCell ref="BH8:BM8"/>
    <mergeCell ref="BB8:BG8"/>
    <mergeCell ref="AU8:AZ8"/>
    <mergeCell ref="D12:E12"/>
    <mergeCell ref="AF9:AF20"/>
    <mergeCell ref="AB11:AB12"/>
    <mergeCell ref="AD11:AE11"/>
    <mergeCell ref="AD12:AE12"/>
    <mergeCell ref="AB13:AB14"/>
    <mergeCell ref="AD13:AE13"/>
    <mergeCell ref="W11:X11"/>
    <mergeCell ref="W12:X12"/>
    <mergeCell ref="AD17:AE17"/>
    <mergeCell ref="Y9:Y20"/>
    <mergeCell ref="B8:G8"/>
    <mergeCell ref="H8:M8"/>
    <mergeCell ref="B11:B12"/>
    <mergeCell ref="D11:E11"/>
    <mergeCell ref="H11:H12"/>
    <mergeCell ref="J11:K11"/>
    <mergeCell ref="J12:K12"/>
    <mergeCell ref="L9:L20"/>
    <mergeCell ref="AJ13:AK13"/>
    <mergeCell ref="AJ14:AK14"/>
    <mergeCell ref="AJ15:AK15"/>
    <mergeCell ref="B15:B16"/>
    <mergeCell ref="D15:E15"/>
    <mergeCell ref="H15:H16"/>
    <mergeCell ref="J15:K15"/>
    <mergeCell ref="B13:B14"/>
    <mergeCell ref="BM9:BM20"/>
    <mergeCell ref="D10:E10"/>
    <mergeCell ref="J10:K10"/>
    <mergeCell ref="Q10:R10"/>
    <mergeCell ref="W10:X10"/>
    <mergeCell ref="AD10:AE10"/>
    <mergeCell ref="AQ10:AR10"/>
    <mergeCell ref="AW10:AX10"/>
    <mergeCell ref="BD10:BE10"/>
    <mergeCell ref="AW11:AX11"/>
    <mergeCell ref="AU19:AU20"/>
    <mergeCell ref="BL9:BL20"/>
    <mergeCell ref="BJ10:BK10"/>
    <mergeCell ref="BH11:BH12"/>
    <mergeCell ref="BJ11:BK11"/>
    <mergeCell ref="BJ12:BK12"/>
    <mergeCell ref="BH13:BH14"/>
    <mergeCell ref="BJ13:BK13"/>
    <mergeCell ref="BJ14:BK14"/>
    <mergeCell ref="BJ16:BK16"/>
    <mergeCell ref="AJ16:AK16"/>
    <mergeCell ref="AT9:AT20"/>
    <mergeCell ref="BB13:BB14"/>
    <mergeCell ref="Q20:R20"/>
    <mergeCell ref="S9:S20"/>
    <mergeCell ref="O11:O12"/>
    <mergeCell ref="AU17:AU18"/>
    <mergeCell ref="AQ15:AR15"/>
    <mergeCell ref="AO17:AO18"/>
    <mergeCell ref="AH13:AH14"/>
    <mergeCell ref="D16:E16"/>
    <mergeCell ref="J16:K16"/>
    <mergeCell ref="Q16:R16"/>
    <mergeCell ref="W16:X16"/>
    <mergeCell ref="AD16:AE16"/>
    <mergeCell ref="AQ16:AR16"/>
    <mergeCell ref="AB15:AB16"/>
    <mergeCell ref="O15:O16"/>
    <mergeCell ref="Q15:R15"/>
    <mergeCell ref="AD19:AE19"/>
    <mergeCell ref="AW15:AX15"/>
    <mergeCell ref="BB15:BB16"/>
    <mergeCell ref="AW16:AX16"/>
    <mergeCell ref="AZ9:AZ20"/>
    <mergeCell ref="BB9:BB10"/>
    <mergeCell ref="BB11:BB12"/>
    <mergeCell ref="Q13:R13"/>
    <mergeCell ref="Q14:R14"/>
    <mergeCell ref="O9:O10"/>
    <mergeCell ref="O17:O18"/>
    <mergeCell ref="Q17:R17"/>
    <mergeCell ref="Q18:R18"/>
    <mergeCell ref="Q11:R11"/>
    <mergeCell ref="Q9:R9"/>
    <mergeCell ref="AU9:AU10"/>
    <mergeCell ref="AW9:AX9"/>
    <mergeCell ref="AY9:AY20"/>
    <mergeCell ref="W9:X9"/>
    <mergeCell ref="O19:O20"/>
    <mergeCell ref="Q19:R19"/>
    <mergeCell ref="U19:U20"/>
    <mergeCell ref="U17:U18"/>
    <mergeCell ref="BH19:BH20"/>
    <mergeCell ref="BJ20:BK20"/>
    <mergeCell ref="BF9:BF20"/>
    <mergeCell ref="BD11:BE11"/>
    <mergeCell ref="BD12:BE12"/>
    <mergeCell ref="BD17:BE17"/>
    <mergeCell ref="BH9:BH10"/>
    <mergeCell ref="AW14:AX14"/>
    <mergeCell ref="BD13:BE13"/>
    <mergeCell ref="BD14:BE14"/>
    <mergeCell ref="BB17:BB18"/>
    <mergeCell ref="AW20:AX20"/>
    <mergeCell ref="AW19:AX19"/>
    <mergeCell ref="BD15:BE15"/>
    <mergeCell ref="BH15:BH16"/>
    <mergeCell ref="BJ19:BK19"/>
    <mergeCell ref="BD20:BE20"/>
    <mergeCell ref="AW17:AX17"/>
    <mergeCell ref="BB19:BB20"/>
    <mergeCell ref="BJ18:BK18"/>
    <mergeCell ref="AW18:AX18"/>
    <mergeCell ref="BH17:BH18"/>
    <mergeCell ref="BD18:BE18"/>
    <mergeCell ref="BG9:BG20"/>
    <mergeCell ref="BJ15:BK15"/>
    <mergeCell ref="BJ9:BK9"/>
    <mergeCell ref="BD9:BE9"/>
    <mergeCell ref="BD16:BE16"/>
    <mergeCell ref="BD19:BE19"/>
    <mergeCell ref="AW13:AX13"/>
    <mergeCell ref="AW12:AX12"/>
    <mergeCell ref="W21:X21"/>
    <mergeCell ref="J20:K20"/>
    <mergeCell ref="AS9:AS20"/>
    <mergeCell ref="AL21:AM21"/>
    <mergeCell ref="B21:C21"/>
    <mergeCell ref="D21:E21"/>
    <mergeCell ref="F21:G21"/>
    <mergeCell ref="H21:I21"/>
    <mergeCell ref="AQ20:AR20"/>
    <mergeCell ref="O21:P21"/>
    <mergeCell ref="Q21:R21"/>
    <mergeCell ref="S21:T21"/>
    <mergeCell ref="U21:V21"/>
    <mergeCell ref="B19:B20"/>
    <mergeCell ref="AQ17:AR17"/>
    <mergeCell ref="AD20:AE20"/>
    <mergeCell ref="AJ20:AK20"/>
    <mergeCell ref="AG9:AG20"/>
    <mergeCell ref="AH9:AH10"/>
    <mergeCell ref="AJ9:AK9"/>
    <mergeCell ref="AJ12:AK12"/>
    <mergeCell ref="AJ10:AK10"/>
    <mergeCell ref="AQ18:AR18"/>
    <mergeCell ref="AQ19:AR19"/>
    <mergeCell ref="AJ18:AK18"/>
    <mergeCell ref="M9:M20"/>
    <mergeCell ref="AB17:AB18"/>
    <mergeCell ref="AD18:AE18"/>
    <mergeCell ref="H17:H18"/>
    <mergeCell ref="J17:K17"/>
    <mergeCell ref="Q12:R12"/>
    <mergeCell ref="W18:X18"/>
    <mergeCell ref="BH21:BI21"/>
    <mergeCell ref="B24:I24"/>
    <mergeCell ref="J24:K24"/>
    <mergeCell ref="L24:T24"/>
    <mergeCell ref="U24:V24"/>
    <mergeCell ref="Y24:Z24"/>
    <mergeCell ref="AD24:AG24"/>
    <mergeCell ref="AI24:BA24"/>
    <mergeCell ref="BC24:BM24"/>
    <mergeCell ref="AY21:AZ21"/>
    <mergeCell ref="BJ21:BK21"/>
    <mergeCell ref="BL21:BM21"/>
    <mergeCell ref="B23:E23"/>
    <mergeCell ref="F23:K23"/>
    <mergeCell ref="L23:P23"/>
    <mergeCell ref="Q23:V23"/>
    <mergeCell ref="BB21:BC21"/>
    <mergeCell ref="BD21:BE21"/>
    <mergeCell ref="BF21:BG21"/>
    <mergeCell ref="AW21:AX21"/>
    <mergeCell ref="Y21:Z21"/>
    <mergeCell ref="AB21:AC21"/>
    <mergeCell ref="AD21:AE21"/>
    <mergeCell ref="AF21:AG21"/>
    <mergeCell ref="AH21:AI21"/>
    <mergeCell ref="AO21:AP21"/>
    <mergeCell ref="AQ21:AR21"/>
    <mergeCell ref="AS21:AT21"/>
    <mergeCell ref="AU21:AV21"/>
    <mergeCell ref="J21:K21"/>
    <mergeCell ref="AJ21:AK21"/>
    <mergeCell ref="L21:M21"/>
    <mergeCell ref="BF25:BH25"/>
    <mergeCell ref="BI25:BJ25"/>
    <mergeCell ref="BK25:BM25"/>
    <mergeCell ref="B26:I26"/>
    <mergeCell ref="J26:K26"/>
    <mergeCell ref="L26:T26"/>
    <mergeCell ref="U26:V26"/>
    <mergeCell ref="Y26:Z26"/>
    <mergeCell ref="AD26:AG26"/>
    <mergeCell ref="AI26:BA26"/>
    <mergeCell ref="B25:I25"/>
    <mergeCell ref="J25:K25"/>
    <mergeCell ref="L25:T25"/>
    <mergeCell ref="U25:V25"/>
    <mergeCell ref="Y25:Z25"/>
    <mergeCell ref="AD25:AG25"/>
    <mergeCell ref="AI25:BA25"/>
    <mergeCell ref="BC25:BE25"/>
    <mergeCell ref="B28:I28"/>
    <mergeCell ref="J28:K28"/>
    <mergeCell ref="L28:T28"/>
    <mergeCell ref="U28:V28"/>
    <mergeCell ref="Y28:Z28"/>
    <mergeCell ref="AD28:AG28"/>
    <mergeCell ref="AI28:BA28"/>
    <mergeCell ref="BC28:BE28"/>
    <mergeCell ref="BC26:BE26"/>
    <mergeCell ref="B27:I27"/>
    <mergeCell ref="J27:K27"/>
    <mergeCell ref="L27:T27"/>
    <mergeCell ref="U27:V27"/>
    <mergeCell ref="Y27:Z27"/>
    <mergeCell ref="AD27:AG27"/>
    <mergeCell ref="AI27:BA27"/>
    <mergeCell ref="BC27:BE27"/>
    <mergeCell ref="B31:I31"/>
    <mergeCell ref="J31:K31"/>
    <mergeCell ref="L31:T31"/>
    <mergeCell ref="U31:V31"/>
    <mergeCell ref="Y31:Z31"/>
    <mergeCell ref="AD31:AG31"/>
    <mergeCell ref="AI31:BA31"/>
    <mergeCell ref="BC31:BE31"/>
    <mergeCell ref="B30:I30"/>
    <mergeCell ref="J30:K30"/>
    <mergeCell ref="L30:T30"/>
    <mergeCell ref="U30:V30"/>
    <mergeCell ref="Y30:Z30"/>
    <mergeCell ref="AD30:AG30"/>
    <mergeCell ref="AI30:BA30"/>
    <mergeCell ref="BC30:BE30"/>
    <mergeCell ref="B29:I29"/>
    <mergeCell ref="J29:K29"/>
    <mergeCell ref="L29:T29"/>
    <mergeCell ref="U29:V29"/>
    <mergeCell ref="Y29:Z29"/>
    <mergeCell ref="AD29:AG29"/>
    <mergeCell ref="AI29:BA29"/>
    <mergeCell ref="BC29:BE29"/>
    <mergeCell ref="BK32:BM32"/>
    <mergeCell ref="B33:I33"/>
    <mergeCell ref="J33:K33"/>
    <mergeCell ref="L33:T33"/>
    <mergeCell ref="U33:V33"/>
    <mergeCell ref="Y33:Z33"/>
    <mergeCell ref="AD33:AG33"/>
    <mergeCell ref="AI33:BA33"/>
    <mergeCell ref="BC33:BJ33"/>
    <mergeCell ref="BK33:BM33"/>
    <mergeCell ref="B32:I32"/>
    <mergeCell ref="J32:K32"/>
    <mergeCell ref="L32:T32"/>
    <mergeCell ref="U32:V32"/>
    <mergeCell ref="Y32:Z32"/>
    <mergeCell ref="AD32:AG32"/>
    <mergeCell ref="AI32:BA32"/>
    <mergeCell ref="BC32:BJ32"/>
    <mergeCell ref="B37:C37"/>
    <mergeCell ref="D37:I37"/>
    <mergeCell ref="B35:I35"/>
    <mergeCell ref="J35:K35"/>
    <mergeCell ref="N37:T37"/>
    <mergeCell ref="U37:V37"/>
    <mergeCell ref="B36:I36"/>
    <mergeCell ref="J36:K36"/>
    <mergeCell ref="L36:T36"/>
    <mergeCell ref="AI34:BA34"/>
    <mergeCell ref="BC34:BM34"/>
    <mergeCell ref="B34:I34"/>
    <mergeCell ref="J34:K34"/>
    <mergeCell ref="L34:T34"/>
    <mergeCell ref="U34:V34"/>
    <mergeCell ref="Y34:Z34"/>
    <mergeCell ref="AD34:AG34"/>
    <mergeCell ref="O48:T48"/>
    <mergeCell ref="U48:Z48"/>
    <mergeCell ref="D39:K39"/>
    <mergeCell ref="AQ43:BE43"/>
    <mergeCell ref="AB44:AJ44"/>
    <mergeCell ref="AQ42:BE42"/>
    <mergeCell ref="AU48:AZ48"/>
    <mergeCell ref="O44:W44"/>
    <mergeCell ref="U36:V36"/>
    <mergeCell ref="BJ42:BM43"/>
    <mergeCell ref="N39:V39"/>
    <mergeCell ref="AV39:BA39"/>
    <mergeCell ref="D40:K40"/>
    <mergeCell ref="N40:V40"/>
    <mergeCell ref="AV40:BA40"/>
    <mergeCell ref="AM43:AP43"/>
    <mergeCell ref="J37:K37"/>
    <mergeCell ref="L37:M37"/>
    <mergeCell ref="BC36:BM36"/>
    <mergeCell ref="BB48:BG48"/>
    <mergeCell ref="D41:K41"/>
    <mergeCell ref="N41:V41"/>
    <mergeCell ref="AV41:BA41"/>
    <mergeCell ref="A50:A61"/>
    <mergeCell ref="B50:B51"/>
    <mergeCell ref="D50:E50"/>
    <mergeCell ref="F50:F61"/>
    <mergeCell ref="G50:G61"/>
    <mergeCell ref="H50:H51"/>
    <mergeCell ref="D56:E56"/>
    <mergeCell ref="H56:H57"/>
    <mergeCell ref="B58:B59"/>
    <mergeCell ref="L35:T35"/>
    <mergeCell ref="U35:V35"/>
    <mergeCell ref="U49:Z49"/>
    <mergeCell ref="AB49:AG49"/>
    <mergeCell ref="AH49:AM49"/>
    <mergeCell ref="BL44:BM46"/>
    <mergeCell ref="AB48:AG48"/>
    <mergeCell ref="AH48:AM48"/>
    <mergeCell ref="AO48:AT48"/>
    <mergeCell ref="AQ44:BE44"/>
    <mergeCell ref="X44:AA44"/>
    <mergeCell ref="BJ44:BJ46"/>
    <mergeCell ref="BK44:BK46"/>
    <mergeCell ref="W35:AG41"/>
    <mergeCell ref="AI36:BA36"/>
    <mergeCell ref="AV38:BA38"/>
    <mergeCell ref="AR46:BE46"/>
    <mergeCell ref="AI37:AU37"/>
    <mergeCell ref="AI38:AN39"/>
    <mergeCell ref="AI40:AN41"/>
    <mergeCell ref="B48:G48"/>
    <mergeCell ref="H48:M48"/>
    <mergeCell ref="O49:T49"/>
    <mergeCell ref="D58:E58"/>
    <mergeCell ref="B49:G49"/>
    <mergeCell ref="H49:M49"/>
    <mergeCell ref="BB49:BG49"/>
    <mergeCell ref="Y50:Y61"/>
    <mergeCell ref="U52:U53"/>
    <mergeCell ref="W52:X52"/>
    <mergeCell ref="W53:X53"/>
    <mergeCell ref="U54:U55"/>
    <mergeCell ref="AO49:AT49"/>
    <mergeCell ref="H54:H55"/>
    <mergeCell ref="J54:K54"/>
    <mergeCell ref="AU56:AU57"/>
    <mergeCell ref="AQ58:AR58"/>
    <mergeCell ref="AO58:AO59"/>
    <mergeCell ref="D55:E55"/>
    <mergeCell ref="J55:K55"/>
    <mergeCell ref="AB56:AB57"/>
    <mergeCell ref="AD56:AE56"/>
    <mergeCell ref="L50:L61"/>
    <mergeCell ref="O54:O55"/>
    <mergeCell ref="Q54:R54"/>
    <mergeCell ref="Q55:R55"/>
    <mergeCell ref="J52:K52"/>
    <mergeCell ref="D53:E53"/>
    <mergeCell ref="J53:K53"/>
    <mergeCell ref="B54:B55"/>
    <mergeCell ref="D54:E54"/>
    <mergeCell ref="AQ50:AR50"/>
    <mergeCell ref="AL50:AL61"/>
    <mergeCell ref="AO60:AO61"/>
    <mergeCell ref="AH52:AH53"/>
    <mergeCell ref="BJ58:BK58"/>
    <mergeCell ref="AU54:AU55"/>
    <mergeCell ref="AQ59:AR59"/>
    <mergeCell ref="AQ56:AR56"/>
    <mergeCell ref="AJ59:AK59"/>
    <mergeCell ref="AJ58:AK58"/>
    <mergeCell ref="AO56:AO57"/>
    <mergeCell ref="AO54:AO55"/>
    <mergeCell ref="AQ54:AR54"/>
    <mergeCell ref="AQ55:AR55"/>
    <mergeCell ref="AW55:AX55"/>
    <mergeCell ref="AJ54:AK54"/>
    <mergeCell ref="AJ55:AK55"/>
    <mergeCell ref="AU49:AZ49"/>
    <mergeCell ref="W55:X55"/>
    <mergeCell ref="Z50:Z61"/>
    <mergeCell ref="AB50:AB51"/>
    <mergeCell ref="AD50:AE50"/>
    <mergeCell ref="AF50:AF61"/>
    <mergeCell ref="AB52:AB53"/>
    <mergeCell ref="AD52:AE52"/>
    <mergeCell ref="AD53:AE53"/>
    <mergeCell ref="AD54:AE54"/>
    <mergeCell ref="AD55:AE55"/>
    <mergeCell ref="AM50:AM61"/>
    <mergeCell ref="AO50:AO51"/>
    <mergeCell ref="AJ53:AK53"/>
    <mergeCell ref="AJ56:AK56"/>
    <mergeCell ref="AB54:AB55"/>
    <mergeCell ref="AJ57:AK57"/>
    <mergeCell ref="AW54:AX54"/>
    <mergeCell ref="AJ60:AK60"/>
    <mergeCell ref="BM50:BM61"/>
    <mergeCell ref="D51:E51"/>
    <mergeCell ref="J51:K51"/>
    <mergeCell ref="Q51:R51"/>
    <mergeCell ref="W51:X51"/>
    <mergeCell ref="AD51:AE51"/>
    <mergeCell ref="AQ51:AR51"/>
    <mergeCell ref="AW51:AX51"/>
    <mergeCell ref="BD51:BE51"/>
    <mergeCell ref="AW52:AX52"/>
    <mergeCell ref="BL50:BL61"/>
    <mergeCell ref="BJ51:BK51"/>
    <mergeCell ref="BH52:BH53"/>
    <mergeCell ref="BJ52:BK52"/>
    <mergeCell ref="BJ53:BK53"/>
    <mergeCell ref="BH54:BH55"/>
    <mergeCell ref="BJ54:BK54"/>
    <mergeCell ref="BJ55:BK55"/>
    <mergeCell ref="BJ57:BK57"/>
    <mergeCell ref="BB52:BB53"/>
    <mergeCell ref="BB54:BB55"/>
    <mergeCell ref="AW59:AX59"/>
    <mergeCell ref="O50:O51"/>
    <mergeCell ref="O58:O59"/>
    <mergeCell ref="U56:U57"/>
    <mergeCell ref="Q58:R58"/>
    <mergeCell ref="AD60:AE60"/>
    <mergeCell ref="AW56:AX56"/>
    <mergeCell ref="AH60:AH61"/>
    <mergeCell ref="AQ53:AR53"/>
    <mergeCell ref="AB58:AB59"/>
    <mergeCell ref="W60:X60"/>
    <mergeCell ref="J58:K58"/>
    <mergeCell ref="U58:U59"/>
    <mergeCell ref="AT50:AT61"/>
    <mergeCell ref="AU50:AU51"/>
    <mergeCell ref="AW50:AX50"/>
    <mergeCell ref="AS50:AS61"/>
    <mergeCell ref="BB58:BB59"/>
    <mergeCell ref="AW53:AX53"/>
    <mergeCell ref="BD54:BE54"/>
    <mergeCell ref="AW61:AX61"/>
    <mergeCell ref="AW57:AX57"/>
    <mergeCell ref="BH58:BH59"/>
    <mergeCell ref="BD59:BE59"/>
    <mergeCell ref="BG50:BG61"/>
    <mergeCell ref="BH50:BH51"/>
    <mergeCell ref="AU60:AU61"/>
    <mergeCell ref="AW60:AX60"/>
    <mergeCell ref="BJ56:BK56"/>
    <mergeCell ref="D57:E57"/>
    <mergeCell ref="J57:K57"/>
    <mergeCell ref="Q57:R57"/>
    <mergeCell ref="W57:X57"/>
    <mergeCell ref="AD57:AE57"/>
    <mergeCell ref="AQ52:AR52"/>
    <mergeCell ref="BJ50:BK50"/>
    <mergeCell ref="AQ57:AR57"/>
    <mergeCell ref="W56:X56"/>
    <mergeCell ref="BB56:BB57"/>
    <mergeCell ref="AZ50:AZ61"/>
    <mergeCell ref="BB50:BB51"/>
    <mergeCell ref="BD50:BE50"/>
    <mergeCell ref="BD57:BE57"/>
    <mergeCell ref="BD60:BE60"/>
    <mergeCell ref="BH60:BH61"/>
    <mergeCell ref="BJ61:BK61"/>
    <mergeCell ref="BF50:BF61"/>
    <mergeCell ref="BD52:BE52"/>
    <mergeCell ref="BD53:BE53"/>
    <mergeCell ref="BD58:BE58"/>
    <mergeCell ref="AJ52:AK52"/>
    <mergeCell ref="AH56:AH57"/>
    <mergeCell ref="AO52:AO53"/>
    <mergeCell ref="AJ51:AK51"/>
    <mergeCell ref="Q50:R50"/>
    <mergeCell ref="W61:X61"/>
    <mergeCell ref="AQ60:AR60"/>
    <mergeCell ref="AB60:AB61"/>
    <mergeCell ref="BJ59:BK59"/>
    <mergeCell ref="AY50:AY61"/>
    <mergeCell ref="BJ60:BK60"/>
    <mergeCell ref="BD61:BE61"/>
    <mergeCell ref="AU58:AU59"/>
    <mergeCell ref="AW58:AX58"/>
    <mergeCell ref="BB60:BB61"/>
    <mergeCell ref="W62:X62"/>
    <mergeCell ref="Y62:Z62"/>
    <mergeCell ref="B62:C62"/>
    <mergeCell ref="D62:E62"/>
    <mergeCell ref="F62:G62"/>
    <mergeCell ref="H62:I62"/>
    <mergeCell ref="AQ61:AR61"/>
    <mergeCell ref="Q61:R61"/>
    <mergeCell ref="S50:S61"/>
    <mergeCell ref="O52:O53"/>
    <mergeCell ref="W50:X50"/>
    <mergeCell ref="J62:K62"/>
    <mergeCell ref="AD61:AE61"/>
    <mergeCell ref="AJ61:AK61"/>
    <mergeCell ref="AG50:AG61"/>
    <mergeCell ref="AH50:AH51"/>
    <mergeCell ref="AJ50:AK50"/>
    <mergeCell ref="AJ62:AK62"/>
    <mergeCell ref="AD58:AE58"/>
    <mergeCell ref="AH58:AH59"/>
    <mergeCell ref="AD59:AE59"/>
    <mergeCell ref="AH54:AH55"/>
    <mergeCell ref="B60:B61"/>
    <mergeCell ref="D60:E60"/>
    <mergeCell ref="D59:E59"/>
    <mergeCell ref="J59:K59"/>
    <mergeCell ref="Q52:R52"/>
    <mergeCell ref="H60:H61"/>
    <mergeCell ref="J60:K60"/>
    <mergeCell ref="D61:E61"/>
    <mergeCell ref="J61:K61"/>
    <mergeCell ref="W59:X59"/>
    <mergeCell ref="T50:T61"/>
    <mergeCell ref="U50:U51"/>
    <mergeCell ref="J50:K50"/>
    <mergeCell ref="BH62:BI62"/>
    <mergeCell ref="B65:I65"/>
    <mergeCell ref="J65:K65"/>
    <mergeCell ref="L65:T65"/>
    <mergeCell ref="U65:V65"/>
    <mergeCell ref="Y65:Z65"/>
    <mergeCell ref="AD65:AG65"/>
    <mergeCell ref="AI65:BA65"/>
    <mergeCell ref="AY62:AZ62"/>
    <mergeCell ref="BD56:BE56"/>
    <mergeCell ref="BH56:BH57"/>
    <mergeCell ref="BD55:BE55"/>
    <mergeCell ref="Q53:R53"/>
    <mergeCell ref="M50:M61"/>
    <mergeCell ref="O60:O61"/>
    <mergeCell ref="Q60:R60"/>
    <mergeCell ref="Q59:R59"/>
    <mergeCell ref="O56:O57"/>
    <mergeCell ref="Q56:R56"/>
    <mergeCell ref="AU52:AU53"/>
    <mergeCell ref="W58:X58"/>
    <mergeCell ref="W54:X54"/>
    <mergeCell ref="U60:U61"/>
    <mergeCell ref="H58:H59"/>
    <mergeCell ref="BL62:BM62"/>
    <mergeCell ref="B64:E64"/>
    <mergeCell ref="F64:K64"/>
    <mergeCell ref="L64:P64"/>
    <mergeCell ref="Q64:V64"/>
    <mergeCell ref="BB62:BC62"/>
    <mergeCell ref="BD62:BE62"/>
    <mergeCell ref="BF62:BG62"/>
    <mergeCell ref="AW62:AX62"/>
    <mergeCell ref="AB62:AC62"/>
    <mergeCell ref="AD62:AE62"/>
    <mergeCell ref="AF62:AG62"/>
    <mergeCell ref="AH62:AI62"/>
    <mergeCell ref="AO62:AP62"/>
    <mergeCell ref="BJ62:BK62"/>
    <mergeCell ref="AQ62:AR62"/>
    <mergeCell ref="AS62:AT62"/>
    <mergeCell ref="AU62:AV62"/>
    <mergeCell ref="AL62:AM62"/>
    <mergeCell ref="L62:M62"/>
    <mergeCell ref="O62:P62"/>
    <mergeCell ref="Q62:R62"/>
    <mergeCell ref="S62:T62"/>
    <mergeCell ref="BC67:BE67"/>
    <mergeCell ref="B68:I68"/>
    <mergeCell ref="J68:K68"/>
    <mergeCell ref="L68:T68"/>
    <mergeCell ref="U68:V68"/>
    <mergeCell ref="Y68:Z68"/>
    <mergeCell ref="AD68:AG68"/>
    <mergeCell ref="AI68:BA68"/>
    <mergeCell ref="BC68:BE68"/>
    <mergeCell ref="BF66:BH66"/>
    <mergeCell ref="BK66:BM66"/>
    <mergeCell ref="B67:I67"/>
    <mergeCell ref="J67:K67"/>
    <mergeCell ref="L67:T67"/>
    <mergeCell ref="U67:V67"/>
    <mergeCell ref="Y67:Z67"/>
    <mergeCell ref="AD67:AG67"/>
    <mergeCell ref="AI67:BA67"/>
    <mergeCell ref="B66:I66"/>
    <mergeCell ref="J66:K66"/>
    <mergeCell ref="L66:T66"/>
    <mergeCell ref="U66:V66"/>
    <mergeCell ref="Y66:Z66"/>
    <mergeCell ref="AD66:AG66"/>
    <mergeCell ref="AI66:BA66"/>
    <mergeCell ref="BC66:BE66"/>
    <mergeCell ref="BI66:BJ66"/>
    <mergeCell ref="Y71:Z71"/>
    <mergeCell ref="AD71:AG71"/>
    <mergeCell ref="AI71:BA71"/>
    <mergeCell ref="BC71:BE71"/>
    <mergeCell ref="B70:I70"/>
    <mergeCell ref="J70:K70"/>
    <mergeCell ref="L70:T70"/>
    <mergeCell ref="U70:V70"/>
    <mergeCell ref="Y70:Z70"/>
    <mergeCell ref="AD70:AG70"/>
    <mergeCell ref="AI70:BA70"/>
    <mergeCell ref="BC70:BE70"/>
    <mergeCell ref="J69:K69"/>
    <mergeCell ref="L69:T69"/>
    <mergeCell ref="U69:V69"/>
    <mergeCell ref="Y69:Z69"/>
    <mergeCell ref="AD69:AG69"/>
    <mergeCell ref="AI69:BA69"/>
    <mergeCell ref="BC69:BE69"/>
    <mergeCell ref="Y75:Z75"/>
    <mergeCell ref="AD75:AG75"/>
    <mergeCell ref="BK73:BM73"/>
    <mergeCell ref="B74:I74"/>
    <mergeCell ref="J74:K74"/>
    <mergeCell ref="L74:T74"/>
    <mergeCell ref="U74:V74"/>
    <mergeCell ref="Y74:Z74"/>
    <mergeCell ref="AD74:AG74"/>
    <mergeCell ref="AI74:BA74"/>
    <mergeCell ref="BK74:BM74"/>
    <mergeCell ref="BC72:BE72"/>
    <mergeCell ref="B73:I73"/>
    <mergeCell ref="J73:K73"/>
    <mergeCell ref="L73:T73"/>
    <mergeCell ref="U73:V73"/>
    <mergeCell ref="Y73:Z73"/>
    <mergeCell ref="AD73:AG73"/>
    <mergeCell ref="AI73:BA73"/>
    <mergeCell ref="B72:I72"/>
    <mergeCell ref="U72:V72"/>
    <mergeCell ref="Y72:Z72"/>
    <mergeCell ref="AD72:AG72"/>
    <mergeCell ref="AI72:BA72"/>
    <mergeCell ref="BC73:BJ73"/>
    <mergeCell ref="BC74:BJ74"/>
    <mergeCell ref="AQ84:BE84"/>
    <mergeCell ref="AB85:AJ85"/>
    <mergeCell ref="BB89:BG89"/>
    <mergeCell ref="AU89:AZ89"/>
    <mergeCell ref="O85:W85"/>
    <mergeCell ref="B79:C79"/>
    <mergeCell ref="BJ83:BM84"/>
    <mergeCell ref="N80:V80"/>
    <mergeCell ref="AV80:BA80"/>
    <mergeCell ref="D81:K81"/>
    <mergeCell ref="N81:V81"/>
    <mergeCell ref="AV81:BA81"/>
    <mergeCell ref="AM84:AP84"/>
    <mergeCell ref="N82:V82"/>
    <mergeCell ref="AV82:BA82"/>
    <mergeCell ref="L78:M78"/>
    <mergeCell ref="N78:T78"/>
    <mergeCell ref="U78:V78"/>
    <mergeCell ref="B78:C78"/>
    <mergeCell ref="D78:I78"/>
    <mergeCell ref="J78:K78"/>
    <mergeCell ref="AH89:AM89"/>
    <mergeCell ref="AO89:AT89"/>
    <mergeCell ref="AQ85:BE85"/>
    <mergeCell ref="AR87:BE87"/>
    <mergeCell ref="W76:AG82"/>
    <mergeCell ref="AI77:BA77"/>
    <mergeCell ref="AI78:AU78"/>
    <mergeCell ref="AI79:AN80"/>
    <mergeCell ref="AI81:AN82"/>
    <mergeCell ref="D82:K82"/>
    <mergeCell ref="D79:I79"/>
    <mergeCell ref="A91:A102"/>
    <mergeCell ref="B91:B92"/>
    <mergeCell ref="D91:E91"/>
    <mergeCell ref="F91:F102"/>
    <mergeCell ref="G91:G102"/>
    <mergeCell ref="H91:H92"/>
    <mergeCell ref="X85:AA85"/>
    <mergeCell ref="BJ85:BJ87"/>
    <mergeCell ref="BK85:BK87"/>
    <mergeCell ref="BC188:BM188"/>
    <mergeCell ref="O90:T90"/>
    <mergeCell ref="U90:Z90"/>
    <mergeCell ref="AB90:AG90"/>
    <mergeCell ref="AH90:AM90"/>
    <mergeCell ref="BL85:BM87"/>
    <mergeCell ref="AB89:AG89"/>
    <mergeCell ref="B89:G89"/>
    <mergeCell ref="H89:M89"/>
    <mergeCell ref="O89:T89"/>
    <mergeCell ref="U89:Z89"/>
    <mergeCell ref="AH97:AH98"/>
    <mergeCell ref="AJ97:AK97"/>
    <mergeCell ref="AJ92:AK92"/>
    <mergeCell ref="AU90:AZ90"/>
    <mergeCell ref="W96:X96"/>
    <mergeCell ref="Z91:Z102"/>
    <mergeCell ref="AB91:AB92"/>
    <mergeCell ref="AD91:AE91"/>
    <mergeCell ref="AF91:AF102"/>
    <mergeCell ref="AB93:AB94"/>
    <mergeCell ref="AD93:AE93"/>
    <mergeCell ref="AD94:AE94"/>
    <mergeCell ref="AB95:AB96"/>
    <mergeCell ref="J91:K91"/>
    <mergeCell ref="B90:G90"/>
    <mergeCell ref="H90:M90"/>
    <mergeCell ref="BB90:BG90"/>
    <mergeCell ref="Y91:Y102"/>
    <mergeCell ref="U93:U94"/>
    <mergeCell ref="W93:X93"/>
    <mergeCell ref="W94:X94"/>
    <mergeCell ref="U95:U96"/>
    <mergeCell ref="AO90:AT90"/>
    <mergeCell ref="BL91:BL102"/>
    <mergeCell ref="BJ92:BK92"/>
    <mergeCell ref="BH93:BH94"/>
    <mergeCell ref="BJ93:BK93"/>
    <mergeCell ref="BJ94:BK94"/>
    <mergeCell ref="AO93:AO94"/>
    <mergeCell ref="AQ97:AR97"/>
    <mergeCell ref="BJ96:BK96"/>
    <mergeCell ref="BJ98:BK98"/>
    <mergeCell ref="BJ99:BK99"/>
    <mergeCell ref="AO97:AO98"/>
    <mergeCell ref="AJ95:AK95"/>
    <mergeCell ref="AJ96:AK96"/>
    <mergeCell ref="AQ95:AR95"/>
    <mergeCell ref="AQ99:AR99"/>
    <mergeCell ref="AO99:AO100"/>
    <mergeCell ref="AQ100:AR100"/>
    <mergeCell ref="AJ101:AK101"/>
    <mergeCell ref="AQ91:AR91"/>
    <mergeCell ref="AL91:AL102"/>
    <mergeCell ref="AO101:AO102"/>
    <mergeCell ref="AJ93:AK93"/>
    <mergeCell ref="BM91:BM102"/>
    <mergeCell ref="D92:E92"/>
    <mergeCell ref="J92:K92"/>
    <mergeCell ref="Q92:R92"/>
    <mergeCell ref="W92:X92"/>
    <mergeCell ref="B95:B96"/>
    <mergeCell ref="D95:E95"/>
    <mergeCell ref="H95:H96"/>
    <mergeCell ref="J95:K95"/>
    <mergeCell ref="D96:E96"/>
    <mergeCell ref="BH95:BH96"/>
    <mergeCell ref="AO91:AO92"/>
    <mergeCell ref="AJ94:AK94"/>
    <mergeCell ref="AD95:AE95"/>
    <mergeCell ref="AD96:AE96"/>
    <mergeCell ref="B93:B94"/>
    <mergeCell ref="D93:E93"/>
    <mergeCell ref="H93:H94"/>
    <mergeCell ref="J93:K93"/>
    <mergeCell ref="D94:E94"/>
    <mergeCell ref="AU97:AU98"/>
    <mergeCell ref="AD92:AE92"/>
    <mergeCell ref="AQ92:AR92"/>
    <mergeCell ref="AW92:AX92"/>
    <mergeCell ref="BD92:BE92"/>
    <mergeCell ref="J96:K96"/>
    <mergeCell ref="L91:L102"/>
    <mergeCell ref="Q93:R93"/>
    <mergeCell ref="Q94:R94"/>
    <mergeCell ref="Q91:R91"/>
    <mergeCell ref="J94:K94"/>
    <mergeCell ref="U97:U98"/>
    <mergeCell ref="AW100:AX100"/>
    <mergeCell ref="AQ98:AR98"/>
    <mergeCell ref="W97:X97"/>
    <mergeCell ref="W100:X100"/>
    <mergeCell ref="AW94:AX94"/>
    <mergeCell ref="O101:O102"/>
    <mergeCell ref="Q100:R100"/>
    <mergeCell ref="O97:O98"/>
    <mergeCell ref="Q97:R97"/>
    <mergeCell ref="O95:O96"/>
    <mergeCell ref="BB97:BB98"/>
    <mergeCell ref="AW98:AX98"/>
    <mergeCell ref="AZ91:AZ102"/>
    <mergeCell ref="BB91:BB92"/>
    <mergeCell ref="BB93:BB94"/>
    <mergeCell ref="B97:B98"/>
    <mergeCell ref="D97:E97"/>
    <mergeCell ref="H97:H98"/>
    <mergeCell ref="J97:K97"/>
    <mergeCell ref="O91:O92"/>
    <mergeCell ref="O99:O100"/>
    <mergeCell ref="J99:K99"/>
    <mergeCell ref="D100:E100"/>
    <mergeCell ref="J100:K100"/>
    <mergeCell ref="B99:B100"/>
    <mergeCell ref="Q99:R99"/>
    <mergeCell ref="Q95:R95"/>
    <mergeCell ref="Q96:R96"/>
    <mergeCell ref="AQ96:AR96"/>
    <mergeCell ref="U99:U100"/>
    <mergeCell ref="AB101:AB102"/>
    <mergeCell ref="AH93:AH94"/>
    <mergeCell ref="W99:X99"/>
    <mergeCell ref="W95:X95"/>
    <mergeCell ref="W102:X102"/>
    <mergeCell ref="AQ101:AR101"/>
    <mergeCell ref="AU101:AU102"/>
    <mergeCell ref="AS91:AS102"/>
    <mergeCell ref="AJ98:AK98"/>
    <mergeCell ref="AJ100:AK100"/>
    <mergeCell ref="AJ99:AK99"/>
    <mergeCell ref="BJ97:BK97"/>
    <mergeCell ref="D98:E98"/>
    <mergeCell ref="J98:K98"/>
    <mergeCell ref="Q98:R98"/>
    <mergeCell ref="W98:X98"/>
    <mergeCell ref="AU93:AU94"/>
    <mergeCell ref="AU95:AU96"/>
    <mergeCell ref="AW95:AX95"/>
    <mergeCell ref="T91:T102"/>
    <mergeCell ref="U91:U92"/>
    <mergeCell ref="AD101:AE101"/>
    <mergeCell ref="AW97:AX97"/>
    <mergeCell ref="AH101:AH102"/>
    <mergeCell ref="AB97:AB98"/>
    <mergeCell ref="AD97:AE97"/>
    <mergeCell ref="AM91:AM102"/>
    <mergeCell ref="AQ94:AR94"/>
    <mergeCell ref="AO95:AO96"/>
    <mergeCell ref="AB99:AB100"/>
    <mergeCell ref="AW101:AX101"/>
    <mergeCell ref="BB95:BB96"/>
    <mergeCell ref="AW93:AX93"/>
    <mergeCell ref="AW96:AX96"/>
    <mergeCell ref="BJ91:BK91"/>
    <mergeCell ref="BD91:BE91"/>
    <mergeCell ref="BD98:BE98"/>
    <mergeCell ref="AT91:AT102"/>
    <mergeCell ref="AU91:AU92"/>
    <mergeCell ref="AW91:AX91"/>
    <mergeCell ref="AD98:AE98"/>
    <mergeCell ref="BJ102:BK102"/>
    <mergeCell ref="BF91:BF102"/>
    <mergeCell ref="BD93:BE93"/>
    <mergeCell ref="BD94:BE94"/>
    <mergeCell ref="BD99:BE99"/>
    <mergeCell ref="BJ101:BK101"/>
    <mergeCell ref="BJ100:BK100"/>
    <mergeCell ref="BJ95:BK95"/>
    <mergeCell ref="BD95:BE95"/>
    <mergeCell ref="AW102:AX102"/>
    <mergeCell ref="BH99:BH100"/>
    <mergeCell ref="BD100:BE100"/>
    <mergeCell ref="BG91:BG102"/>
    <mergeCell ref="BH91:BH92"/>
    <mergeCell ref="AY91:AY102"/>
    <mergeCell ref="BD101:BE101"/>
    <mergeCell ref="BH101:BH102"/>
    <mergeCell ref="BD97:BE97"/>
    <mergeCell ref="BH97:BH98"/>
    <mergeCell ref="BD96:BE96"/>
    <mergeCell ref="BD102:BE102"/>
    <mergeCell ref="AU99:AU100"/>
    <mergeCell ref="AW99:AX99"/>
    <mergeCell ref="BB101:BB102"/>
    <mergeCell ref="BB99:BB100"/>
    <mergeCell ref="AF103:AG103"/>
    <mergeCell ref="AH103:AI103"/>
    <mergeCell ref="B103:C103"/>
    <mergeCell ref="D103:E103"/>
    <mergeCell ref="F103:G103"/>
    <mergeCell ref="H103:I103"/>
    <mergeCell ref="AQ102:AR102"/>
    <mergeCell ref="Q102:R102"/>
    <mergeCell ref="S91:S102"/>
    <mergeCell ref="O93:O94"/>
    <mergeCell ref="W91:X91"/>
    <mergeCell ref="M91:M102"/>
    <mergeCell ref="Q101:R101"/>
    <mergeCell ref="U101:U102"/>
    <mergeCell ref="AD102:AE102"/>
    <mergeCell ref="AJ102:AK102"/>
    <mergeCell ref="AG91:AG102"/>
    <mergeCell ref="AH91:AH92"/>
    <mergeCell ref="AJ91:AK91"/>
    <mergeCell ref="AD99:AE99"/>
    <mergeCell ref="AH99:AH100"/>
    <mergeCell ref="AH95:AH96"/>
    <mergeCell ref="B101:B102"/>
    <mergeCell ref="D101:E101"/>
    <mergeCell ref="H101:H102"/>
    <mergeCell ref="J101:K101"/>
    <mergeCell ref="D102:E102"/>
    <mergeCell ref="J102:K102"/>
    <mergeCell ref="D99:E99"/>
    <mergeCell ref="H99:H100"/>
    <mergeCell ref="AQ93:AR93"/>
    <mergeCell ref="W101:X101"/>
    <mergeCell ref="BH103:BI103"/>
    <mergeCell ref="B106:I106"/>
    <mergeCell ref="J106:K106"/>
    <mergeCell ref="L106:T106"/>
    <mergeCell ref="U106:V106"/>
    <mergeCell ref="Y106:Z106"/>
    <mergeCell ref="AD106:AG106"/>
    <mergeCell ref="AI106:BA106"/>
    <mergeCell ref="BL103:BM103"/>
    <mergeCell ref="B105:E105"/>
    <mergeCell ref="F105:K105"/>
    <mergeCell ref="L105:P105"/>
    <mergeCell ref="Q105:V105"/>
    <mergeCell ref="BB103:BC103"/>
    <mergeCell ref="BD103:BE103"/>
    <mergeCell ref="BF103:BG103"/>
    <mergeCell ref="AW103:AX103"/>
    <mergeCell ref="AO103:AP103"/>
    <mergeCell ref="AQ103:AR103"/>
    <mergeCell ref="AS103:AT103"/>
    <mergeCell ref="AU103:AV103"/>
    <mergeCell ref="AL103:AM103"/>
    <mergeCell ref="BJ103:BK103"/>
    <mergeCell ref="AY103:AZ103"/>
    <mergeCell ref="J103:K103"/>
    <mergeCell ref="AJ103:AK103"/>
    <mergeCell ref="L103:M103"/>
    <mergeCell ref="O103:P103"/>
    <mergeCell ref="Q103:R103"/>
    <mergeCell ref="S103:T103"/>
    <mergeCell ref="U103:V103"/>
    <mergeCell ref="BC108:BE108"/>
    <mergeCell ref="B109:I109"/>
    <mergeCell ref="J109:K109"/>
    <mergeCell ref="L109:T109"/>
    <mergeCell ref="U109:V109"/>
    <mergeCell ref="Y109:Z109"/>
    <mergeCell ref="AD109:AG109"/>
    <mergeCell ref="AI109:BA109"/>
    <mergeCell ref="BC109:BE109"/>
    <mergeCell ref="W103:X103"/>
    <mergeCell ref="BF107:BH107"/>
    <mergeCell ref="BK107:BM107"/>
    <mergeCell ref="B108:I108"/>
    <mergeCell ref="J108:K108"/>
    <mergeCell ref="L108:T108"/>
    <mergeCell ref="U108:V108"/>
    <mergeCell ref="Y108:Z108"/>
    <mergeCell ref="AD108:AG108"/>
    <mergeCell ref="AI108:BA108"/>
    <mergeCell ref="B107:I107"/>
    <mergeCell ref="J107:K107"/>
    <mergeCell ref="L107:T107"/>
    <mergeCell ref="U107:V107"/>
    <mergeCell ref="Y107:Z107"/>
    <mergeCell ref="AD107:AG107"/>
    <mergeCell ref="AI107:BA107"/>
    <mergeCell ref="BC107:BE107"/>
    <mergeCell ref="B112:I112"/>
    <mergeCell ref="J112:K112"/>
    <mergeCell ref="L112:T112"/>
    <mergeCell ref="U112:V112"/>
    <mergeCell ref="Y112:Z112"/>
    <mergeCell ref="AD112:AG112"/>
    <mergeCell ref="AI112:BA112"/>
    <mergeCell ref="BC112:BE112"/>
    <mergeCell ref="B111:I111"/>
    <mergeCell ref="J111:K111"/>
    <mergeCell ref="L111:T111"/>
    <mergeCell ref="U111:V111"/>
    <mergeCell ref="Y111:Z111"/>
    <mergeCell ref="AD111:AG111"/>
    <mergeCell ref="AI111:BA111"/>
    <mergeCell ref="BC111:BE111"/>
    <mergeCell ref="B110:I110"/>
    <mergeCell ref="J110:K110"/>
    <mergeCell ref="L110:T110"/>
    <mergeCell ref="U110:V110"/>
    <mergeCell ref="Y110:Z110"/>
    <mergeCell ref="AD110:AG110"/>
    <mergeCell ref="AI110:BA110"/>
    <mergeCell ref="BC110:BE110"/>
    <mergeCell ref="BK114:BM114"/>
    <mergeCell ref="B115:I115"/>
    <mergeCell ref="J115:K115"/>
    <mergeCell ref="L115:T115"/>
    <mergeCell ref="U115:V115"/>
    <mergeCell ref="Y115:Z115"/>
    <mergeCell ref="AD115:AG115"/>
    <mergeCell ref="AI115:BA115"/>
    <mergeCell ref="BK115:BM115"/>
    <mergeCell ref="BC113:BE113"/>
    <mergeCell ref="B114:I114"/>
    <mergeCell ref="J114:K114"/>
    <mergeCell ref="L114:T114"/>
    <mergeCell ref="U114:V114"/>
    <mergeCell ref="Y114:Z114"/>
    <mergeCell ref="AD114:AG114"/>
    <mergeCell ref="AI114:BA114"/>
    <mergeCell ref="B113:I113"/>
    <mergeCell ref="J113:K113"/>
    <mergeCell ref="U113:V113"/>
    <mergeCell ref="Y113:Z113"/>
    <mergeCell ref="AD113:AG113"/>
    <mergeCell ref="AI113:BA113"/>
    <mergeCell ref="AQ125:BE125"/>
    <mergeCell ref="AB126:AJ126"/>
    <mergeCell ref="BB130:BG130"/>
    <mergeCell ref="AU130:AZ130"/>
    <mergeCell ref="O126:W126"/>
    <mergeCell ref="BJ124:BM125"/>
    <mergeCell ref="N121:V121"/>
    <mergeCell ref="AV121:BA121"/>
    <mergeCell ref="D122:K122"/>
    <mergeCell ref="N122:V122"/>
    <mergeCell ref="AV122:BA122"/>
    <mergeCell ref="AM125:AP125"/>
    <mergeCell ref="AI120:AN121"/>
    <mergeCell ref="AQ124:BE124"/>
    <mergeCell ref="AI122:AN123"/>
    <mergeCell ref="J119:K119"/>
    <mergeCell ref="BL126:BM128"/>
    <mergeCell ref="AB130:AG130"/>
    <mergeCell ref="AH130:AM130"/>
    <mergeCell ref="AO130:AT130"/>
    <mergeCell ref="AQ126:BE126"/>
    <mergeCell ref="AR128:BE128"/>
    <mergeCell ref="X126:AA126"/>
    <mergeCell ref="BJ126:BJ128"/>
    <mergeCell ref="BK126:BK128"/>
    <mergeCell ref="AV123:BA123"/>
    <mergeCell ref="D119:I119"/>
    <mergeCell ref="N119:T119"/>
    <mergeCell ref="U119:V119"/>
    <mergeCell ref="B130:G130"/>
    <mergeCell ref="H130:M130"/>
    <mergeCell ref="O130:T130"/>
    <mergeCell ref="B136:B137"/>
    <mergeCell ref="D136:E136"/>
    <mergeCell ref="H136:H137"/>
    <mergeCell ref="J136:K136"/>
    <mergeCell ref="D137:E137"/>
    <mergeCell ref="J137:K137"/>
    <mergeCell ref="H138:H139"/>
    <mergeCell ref="J138:K138"/>
    <mergeCell ref="AO140:AO141"/>
    <mergeCell ref="AJ137:AK137"/>
    <mergeCell ref="AO134:AO135"/>
    <mergeCell ref="AM132:AM143"/>
    <mergeCell ref="AO132:AO133"/>
    <mergeCell ref="AJ135:AK135"/>
    <mergeCell ref="AJ138:AK138"/>
    <mergeCell ref="AJ133:AK133"/>
    <mergeCell ref="AJ141:AK141"/>
    <mergeCell ref="D141:E141"/>
    <mergeCell ref="J141:K141"/>
    <mergeCell ref="J139:K139"/>
    <mergeCell ref="Q139:R139"/>
    <mergeCell ref="W139:X139"/>
    <mergeCell ref="M132:M143"/>
    <mergeCell ref="W142:X142"/>
    <mergeCell ref="W140:X140"/>
    <mergeCell ref="W136:X136"/>
    <mergeCell ref="Q132:R132"/>
    <mergeCell ref="AD134:AE134"/>
    <mergeCell ref="AD135:AE135"/>
    <mergeCell ref="BB131:BG131"/>
    <mergeCell ref="Y132:Y143"/>
    <mergeCell ref="U134:U135"/>
    <mergeCell ref="W134:X134"/>
    <mergeCell ref="W135:X135"/>
    <mergeCell ref="U136:U137"/>
    <mergeCell ref="AO131:AT131"/>
    <mergeCell ref="AQ132:AR132"/>
    <mergeCell ref="AL132:AL143"/>
    <mergeCell ref="AO142:AO143"/>
    <mergeCell ref="AJ134:AK134"/>
    <mergeCell ref="AJ140:AK140"/>
    <mergeCell ref="AO138:AO139"/>
    <mergeCell ref="O131:T131"/>
    <mergeCell ref="U131:Z131"/>
    <mergeCell ref="BG132:BG143"/>
    <mergeCell ref="BH132:BH133"/>
    <mergeCell ref="AQ142:AR142"/>
    <mergeCell ref="AU142:AU143"/>
    <mergeCell ref="AW143:AX143"/>
    <mergeCell ref="AB131:AG131"/>
    <mergeCell ref="AH131:AM131"/>
    <mergeCell ref="AU131:AZ131"/>
    <mergeCell ref="O142:O143"/>
    <mergeCell ref="Q142:R142"/>
    <mergeCell ref="U142:U143"/>
    <mergeCell ref="AH136:AH137"/>
    <mergeCell ref="AJ136:AK136"/>
    <mergeCell ref="Q135:R135"/>
    <mergeCell ref="W141:X141"/>
    <mergeCell ref="T132:T143"/>
    <mergeCell ref="U132:U133"/>
    <mergeCell ref="U130:Z130"/>
    <mergeCell ref="B131:G131"/>
    <mergeCell ref="H131:M131"/>
    <mergeCell ref="BJ136:BK136"/>
    <mergeCell ref="BB134:BB135"/>
    <mergeCell ref="BB136:BB137"/>
    <mergeCell ref="AW134:AX134"/>
    <mergeCell ref="AW137:AX137"/>
    <mergeCell ref="BB140:BB141"/>
    <mergeCell ref="AW135:AX135"/>
    <mergeCell ref="AB138:AB139"/>
    <mergeCell ref="AD138:AE138"/>
    <mergeCell ref="B134:B135"/>
    <mergeCell ref="D134:E134"/>
    <mergeCell ref="H134:H135"/>
    <mergeCell ref="J134:K134"/>
    <mergeCell ref="D135:E135"/>
    <mergeCell ref="J135:K135"/>
    <mergeCell ref="D139:E139"/>
    <mergeCell ref="B140:B141"/>
    <mergeCell ref="J140:K140"/>
    <mergeCell ref="D140:E140"/>
    <mergeCell ref="H140:H141"/>
    <mergeCell ref="Q136:R136"/>
    <mergeCell ref="Q137:R137"/>
    <mergeCell ref="O132:O133"/>
    <mergeCell ref="O140:O141"/>
    <mergeCell ref="AD139:AE139"/>
    <mergeCell ref="AJ139:AK139"/>
    <mergeCell ref="U138:U139"/>
    <mergeCell ref="W138:X138"/>
    <mergeCell ref="AH134:AH135"/>
    <mergeCell ref="A132:A143"/>
    <mergeCell ref="B132:B133"/>
    <mergeCell ref="D132:E132"/>
    <mergeCell ref="F132:F143"/>
    <mergeCell ref="G132:G143"/>
    <mergeCell ref="H132:H133"/>
    <mergeCell ref="B142:B143"/>
    <mergeCell ref="D142:E142"/>
    <mergeCell ref="H142:H143"/>
    <mergeCell ref="B138:B139"/>
    <mergeCell ref="BJ137:BK137"/>
    <mergeCell ref="BJ139:BK139"/>
    <mergeCell ref="BJ140:BK140"/>
    <mergeCell ref="AQ134:AR134"/>
    <mergeCell ref="AQ135:AR135"/>
    <mergeCell ref="AO136:AO137"/>
    <mergeCell ref="AQ136:AR136"/>
    <mergeCell ref="AQ137:AR137"/>
    <mergeCell ref="AU138:AU139"/>
    <mergeCell ref="AS132:AS143"/>
    <mergeCell ref="AQ139:AR139"/>
    <mergeCell ref="AQ140:AR140"/>
    <mergeCell ref="AQ138:AR138"/>
    <mergeCell ref="AH138:AH139"/>
    <mergeCell ref="W137:X137"/>
    <mergeCell ref="Z132:Z143"/>
    <mergeCell ref="AB132:AB133"/>
    <mergeCell ref="AD132:AE132"/>
    <mergeCell ref="AF132:AF143"/>
    <mergeCell ref="AB134:AB135"/>
    <mergeCell ref="L132:L143"/>
    <mergeCell ref="O136:O137"/>
    <mergeCell ref="BM132:BM143"/>
    <mergeCell ref="D133:E133"/>
    <mergeCell ref="J133:K133"/>
    <mergeCell ref="Q133:R133"/>
    <mergeCell ref="W133:X133"/>
    <mergeCell ref="AD133:AE133"/>
    <mergeCell ref="AQ133:AR133"/>
    <mergeCell ref="AW133:AX133"/>
    <mergeCell ref="BD133:BE133"/>
    <mergeCell ref="D138:E138"/>
    <mergeCell ref="BL132:BL143"/>
    <mergeCell ref="BJ133:BK133"/>
    <mergeCell ref="BH134:BH135"/>
    <mergeCell ref="BJ134:BK134"/>
    <mergeCell ref="BJ135:BK135"/>
    <mergeCell ref="BH136:BH137"/>
    <mergeCell ref="AY132:AY143"/>
    <mergeCell ref="AU134:AU135"/>
    <mergeCell ref="AU136:AU137"/>
    <mergeCell ref="BJ138:BK138"/>
    <mergeCell ref="AB140:AB141"/>
    <mergeCell ref="Q134:R134"/>
    <mergeCell ref="J132:K132"/>
    <mergeCell ref="AD143:AE143"/>
    <mergeCell ref="AW142:AX142"/>
    <mergeCell ref="BD138:BE138"/>
    <mergeCell ref="BH138:BH139"/>
    <mergeCell ref="BJ142:BK142"/>
    <mergeCell ref="BD143:BE143"/>
    <mergeCell ref="AU140:AU141"/>
    <mergeCell ref="AW140:AX140"/>
    <mergeCell ref="BB142:BB143"/>
    <mergeCell ref="BJ141:BK141"/>
    <mergeCell ref="Q143:R143"/>
    <mergeCell ref="S132:S143"/>
    <mergeCell ref="O134:O135"/>
    <mergeCell ref="AB136:AB137"/>
    <mergeCell ref="AD136:AE136"/>
    <mergeCell ref="AW138:AX138"/>
    <mergeCell ref="BB138:BB139"/>
    <mergeCell ref="AW139:AX139"/>
    <mergeCell ref="AZ132:AZ143"/>
    <mergeCell ref="BB132:BB133"/>
    <mergeCell ref="BJ132:BK132"/>
    <mergeCell ref="BD132:BE132"/>
    <mergeCell ref="BD139:BE139"/>
    <mergeCell ref="BD142:BE142"/>
    <mergeCell ref="BH142:BH143"/>
    <mergeCell ref="BJ143:BK143"/>
    <mergeCell ref="BD137:BE137"/>
    <mergeCell ref="BF132:BF143"/>
    <mergeCell ref="BD134:BE134"/>
    <mergeCell ref="BD135:BE135"/>
    <mergeCell ref="BD136:BE136"/>
    <mergeCell ref="AW141:AX141"/>
    <mergeCell ref="BD140:BE140"/>
    <mergeCell ref="W143:X143"/>
    <mergeCell ref="AQ143:AR143"/>
    <mergeCell ref="AQ141:AR141"/>
    <mergeCell ref="AT132:AT143"/>
    <mergeCell ref="AU132:AU133"/>
    <mergeCell ref="AW136:AX136"/>
    <mergeCell ref="BH140:BH141"/>
    <mergeCell ref="BD141:BE141"/>
    <mergeCell ref="B147:I147"/>
    <mergeCell ref="J147:K147"/>
    <mergeCell ref="L147:T147"/>
    <mergeCell ref="U147:V147"/>
    <mergeCell ref="Y147:Z147"/>
    <mergeCell ref="AD147:AG147"/>
    <mergeCell ref="AI147:BA147"/>
    <mergeCell ref="AY144:AZ144"/>
    <mergeCell ref="BJ144:BK144"/>
    <mergeCell ref="J142:K142"/>
    <mergeCell ref="D143:E143"/>
    <mergeCell ref="J143:K143"/>
    <mergeCell ref="J144:K144"/>
    <mergeCell ref="W132:X132"/>
    <mergeCell ref="AJ143:AK143"/>
    <mergeCell ref="AG132:AG143"/>
    <mergeCell ref="AH132:AH133"/>
    <mergeCell ref="AJ132:AK132"/>
    <mergeCell ref="AD140:AE140"/>
    <mergeCell ref="AH140:AH141"/>
    <mergeCell ref="AH142:AH143"/>
    <mergeCell ref="AD142:AE142"/>
    <mergeCell ref="AJ142:AK142"/>
    <mergeCell ref="AW132:AX132"/>
    <mergeCell ref="AD141:AE141"/>
    <mergeCell ref="U140:U141"/>
    <mergeCell ref="Q140:R140"/>
    <mergeCell ref="Q141:R141"/>
    <mergeCell ref="O138:O139"/>
    <mergeCell ref="Q138:R138"/>
    <mergeCell ref="AD137:AE137"/>
    <mergeCell ref="AB142:AB143"/>
    <mergeCell ref="BL144:BM144"/>
    <mergeCell ref="B146:E146"/>
    <mergeCell ref="F146:K146"/>
    <mergeCell ref="L146:P146"/>
    <mergeCell ref="Q146:V146"/>
    <mergeCell ref="BB144:BC144"/>
    <mergeCell ref="BD144:BE144"/>
    <mergeCell ref="BF144:BG144"/>
    <mergeCell ref="AW144:AX144"/>
    <mergeCell ref="Y144:Z144"/>
    <mergeCell ref="AB144:AC144"/>
    <mergeCell ref="AD144:AE144"/>
    <mergeCell ref="AF144:AG144"/>
    <mergeCell ref="AH144:AI144"/>
    <mergeCell ref="AO144:AP144"/>
    <mergeCell ref="AQ144:AR144"/>
    <mergeCell ref="AS144:AT144"/>
    <mergeCell ref="AU144:AV144"/>
    <mergeCell ref="B144:C144"/>
    <mergeCell ref="D144:E144"/>
    <mergeCell ref="F144:G144"/>
    <mergeCell ref="H144:I144"/>
    <mergeCell ref="BH144:BI144"/>
    <mergeCell ref="L144:M144"/>
    <mergeCell ref="O144:P144"/>
    <mergeCell ref="Q144:R144"/>
    <mergeCell ref="S144:T144"/>
    <mergeCell ref="U144:V144"/>
    <mergeCell ref="W144:X144"/>
    <mergeCell ref="AJ144:AK144"/>
    <mergeCell ref="AL144:AM144"/>
    <mergeCell ref="BF148:BH148"/>
    <mergeCell ref="BK148:BM148"/>
    <mergeCell ref="B149:I149"/>
    <mergeCell ref="J149:K149"/>
    <mergeCell ref="L149:T149"/>
    <mergeCell ref="U149:V149"/>
    <mergeCell ref="Y149:Z149"/>
    <mergeCell ref="AD149:AG149"/>
    <mergeCell ref="AI149:BA149"/>
    <mergeCell ref="BC149:BE149"/>
    <mergeCell ref="B148:I148"/>
    <mergeCell ref="J148:K148"/>
    <mergeCell ref="L148:T148"/>
    <mergeCell ref="U148:V148"/>
    <mergeCell ref="Y148:Z148"/>
    <mergeCell ref="AD148:AG148"/>
    <mergeCell ref="AI148:BA148"/>
    <mergeCell ref="BC148:BE148"/>
    <mergeCell ref="Y153:Z153"/>
    <mergeCell ref="AD153:AG153"/>
    <mergeCell ref="AI153:BA153"/>
    <mergeCell ref="BC153:BE153"/>
    <mergeCell ref="B154:I154"/>
    <mergeCell ref="BC151:BE151"/>
    <mergeCell ref="B152:I152"/>
    <mergeCell ref="J152:K152"/>
    <mergeCell ref="L152:T152"/>
    <mergeCell ref="U152:V152"/>
    <mergeCell ref="Y152:Z152"/>
    <mergeCell ref="AD152:AG152"/>
    <mergeCell ref="AI150:BA150"/>
    <mergeCell ref="BC150:BE150"/>
    <mergeCell ref="BC152:BE152"/>
    <mergeCell ref="B151:I151"/>
    <mergeCell ref="J151:K151"/>
    <mergeCell ref="L151:T151"/>
    <mergeCell ref="U151:V151"/>
    <mergeCell ref="Y151:Z151"/>
    <mergeCell ref="AD151:AG151"/>
    <mergeCell ref="AI151:BA151"/>
    <mergeCell ref="B150:I150"/>
    <mergeCell ref="J150:K150"/>
    <mergeCell ref="L150:T150"/>
    <mergeCell ref="U150:V150"/>
    <mergeCell ref="Y150:Z150"/>
    <mergeCell ref="AD150:AG150"/>
    <mergeCell ref="AI152:BA152"/>
    <mergeCell ref="B153:I153"/>
    <mergeCell ref="J153:K153"/>
    <mergeCell ref="L153:T153"/>
    <mergeCell ref="BK155:BM155"/>
    <mergeCell ref="B156:I156"/>
    <mergeCell ref="J156:K156"/>
    <mergeCell ref="L156:T156"/>
    <mergeCell ref="U156:V156"/>
    <mergeCell ref="Y156:Z156"/>
    <mergeCell ref="AD156:AG156"/>
    <mergeCell ref="B155:I155"/>
    <mergeCell ref="J155:K155"/>
    <mergeCell ref="L155:T155"/>
    <mergeCell ref="U155:V155"/>
    <mergeCell ref="Y155:Z155"/>
    <mergeCell ref="AD155:AG155"/>
    <mergeCell ref="J154:K154"/>
    <mergeCell ref="L154:T154"/>
    <mergeCell ref="U154:V154"/>
    <mergeCell ref="Y154:Z154"/>
    <mergeCell ref="AD154:AG154"/>
    <mergeCell ref="BK156:BM156"/>
    <mergeCell ref="AI155:BA155"/>
    <mergeCell ref="BC154:BE154"/>
    <mergeCell ref="AI156:BA156"/>
    <mergeCell ref="AI154:BA154"/>
    <mergeCell ref="O167:W167"/>
    <mergeCell ref="X167:AA167"/>
    <mergeCell ref="BJ167:BJ169"/>
    <mergeCell ref="BK167:BK169"/>
    <mergeCell ref="J160:K160"/>
    <mergeCell ref="L160:M160"/>
    <mergeCell ref="N160:T160"/>
    <mergeCell ref="U160:V160"/>
    <mergeCell ref="B160:C160"/>
    <mergeCell ref="D160:I160"/>
    <mergeCell ref="AI157:BA157"/>
    <mergeCell ref="B157:I157"/>
    <mergeCell ref="J157:K157"/>
    <mergeCell ref="L157:T157"/>
    <mergeCell ref="B159:I159"/>
    <mergeCell ref="J159:K159"/>
    <mergeCell ref="U157:V157"/>
    <mergeCell ref="Y157:Z157"/>
    <mergeCell ref="AD157:AG157"/>
    <mergeCell ref="U158:V158"/>
    <mergeCell ref="W158:AG164"/>
    <mergeCell ref="AI159:BA159"/>
    <mergeCell ref="AI160:AU160"/>
    <mergeCell ref="AI161:AN162"/>
    <mergeCell ref="AI163:AN164"/>
    <mergeCell ref="L159:T159"/>
    <mergeCell ref="B158:I158"/>
    <mergeCell ref="J158:K158"/>
    <mergeCell ref="BL167:BM169"/>
    <mergeCell ref="AB171:AG171"/>
    <mergeCell ref="AH171:AM171"/>
    <mergeCell ref="AO171:AT171"/>
    <mergeCell ref="AQ167:BE167"/>
    <mergeCell ref="AR169:BE169"/>
    <mergeCell ref="AU172:AZ172"/>
    <mergeCell ref="W169:AK169"/>
    <mergeCell ref="B171:G171"/>
    <mergeCell ref="H171:M171"/>
    <mergeCell ref="O171:T171"/>
    <mergeCell ref="U171:Z171"/>
    <mergeCell ref="D162:K162"/>
    <mergeCell ref="AQ166:BE166"/>
    <mergeCell ref="AB167:AJ167"/>
    <mergeCell ref="BB171:BG171"/>
    <mergeCell ref="D164:K164"/>
    <mergeCell ref="AU171:AZ171"/>
    <mergeCell ref="N169:P169"/>
    <mergeCell ref="S169:V169"/>
    <mergeCell ref="N162:V162"/>
    <mergeCell ref="AV162:BA162"/>
    <mergeCell ref="D163:K163"/>
    <mergeCell ref="N163:V163"/>
    <mergeCell ref="AV163:BA163"/>
    <mergeCell ref="AM166:AP166"/>
    <mergeCell ref="N164:V164"/>
    <mergeCell ref="AV164:BA164"/>
    <mergeCell ref="O172:T172"/>
    <mergeCell ref="U172:Z172"/>
    <mergeCell ref="AB172:AG172"/>
    <mergeCell ref="BJ165:BM166"/>
    <mergeCell ref="B172:G172"/>
    <mergeCell ref="H172:M172"/>
    <mergeCell ref="BB172:BG172"/>
    <mergeCell ref="Y173:Y184"/>
    <mergeCell ref="U175:U176"/>
    <mergeCell ref="W175:X175"/>
    <mergeCell ref="W176:X176"/>
    <mergeCell ref="U177:U178"/>
    <mergeCell ref="AO172:AT172"/>
    <mergeCell ref="A173:A184"/>
    <mergeCell ref="B173:B174"/>
    <mergeCell ref="D173:E173"/>
    <mergeCell ref="F173:F184"/>
    <mergeCell ref="G173:G184"/>
    <mergeCell ref="H173:H174"/>
    <mergeCell ref="B183:B184"/>
    <mergeCell ref="D183:E183"/>
    <mergeCell ref="H183:H184"/>
    <mergeCell ref="B179:B180"/>
    <mergeCell ref="AH172:AM172"/>
    <mergeCell ref="AB183:AB184"/>
    <mergeCell ref="AQ173:AR173"/>
    <mergeCell ref="AL173:AL184"/>
    <mergeCell ref="AO183:AO184"/>
    <mergeCell ref="AH175:AH176"/>
    <mergeCell ref="AJ175:AK175"/>
    <mergeCell ref="AH179:AH180"/>
    <mergeCell ref="AJ181:AK181"/>
    <mergeCell ref="AO179:AO180"/>
    <mergeCell ref="W178:X178"/>
    <mergeCell ref="Z173:Z184"/>
    <mergeCell ref="AB173:AB174"/>
    <mergeCell ref="BM173:BM184"/>
    <mergeCell ref="D174:E174"/>
    <mergeCell ref="J174:K174"/>
    <mergeCell ref="Q174:R174"/>
    <mergeCell ref="W174:X174"/>
    <mergeCell ref="AD174:AE174"/>
    <mergeCell ref="AQ174:AR174"/>
    <mergeCell ref="AW174:AX174"/>
    <mergeCell ref="BD174:BE174"/>
    <mergeCell ref="D179:E179"/>
    <mergeCell ref="BL173:BL184"/>
    <mergeCell ref="BJ174:BK174"/>
    <mergeCell ref="BH175:BH176"/>
    <mergeCell ref="BJ175:BK175"/>
    <mergeCell ref="BJ176:BK176"/>
    <mergeCell ref="BH177:BH178"/>
    <mergeCell ref="BJ177:BK177"/>
    <mergeCell ref="BJ178:BK178"/>
    <mergeCell ref="BJ180:BK180"/>
    <mergeCell ref="BJ181:BK181"/>
    <mergeCell ref="AQ177:AR177"/>
    <mergeCell ref="AQ178:AR178"/>
    <mergeCell ref="AU179:AU180"/>
    <mergeCell ref="AQ181:AR181"/>
    <mergeCell ref="AQ182:AR182"/>
    <mergeCell ref="AO181:AO182"/>
    <mergeCell ref="AT173:AT184"/>
    <mergeCell ref="AU173:AU174"/>
    <mergeCell ref="AJ177:AK177"/>
    <mergeCell ref="AJ178:AK178"/>
    <mergeCell ref="AO175:AO176"/>
    <mergeCell ref="AM173:AM184"/>
    <mergeCell ref="O177:O178"/>
    <mergeCell ref="Q177:R177"/>
    <mergeCell ref="Q178:R178"/>
    <mergeCell ref="O173:O174"/>
    <mergeCell ref="O181:O182"/>
    <mergeCell ref="W179:X179"/>
    <mergeCell ref="Q181:R181"/>
    <mergeCell ref="Q182:R182"/>
    <mergeCell ref="O179:O180"/>
    <mergeCell ref="Q179:R179"/>
    <mergeCell ref="AB181:AB182"/>
    <mergeCell ref="Q184:R184"/>
    <mergeCell ref="AQ183:AR183"/>
    <mergeCell ref="AU183:AU184"/>
    <mergeCell ref="AQ175:AR175"/>
    <mergeCell ref="AQ176:AR176"/>
    <mergeCell ref="T173:T184"/>
    <mergeCell ref="AD173:AE173"/>
    <mergeCell ref="AF173:AF184"/>
    <mergeCell ref="AB175:AB176"/>
    <mergeCell ref="AD175:AE175"/>
    <mergeCell ref="AD176:AE176"/>
    <mergeCell ref="AB177:AB178"/>
    <mergeCell ref="AD177:AE177"/>
    <mergeCell ref="B177:B178"/>
    <mergeCell ref="D177:E177"/>
    <mergeCell ref="H177:H178"/>
    <mergeCell ref="J177:K177"/>
    <mergeCell ref="D178:E178"/>
    <mergeCell ref="J178:K178"/>
    <mergeCell ref="H179:H180"/>
    <mergeCell ref="J179:K179"/>
    <mergeCell ref="B175:B176"/>
    <mergeCell ref="D175:E175"/>
    <mergeCell ref="H175:H176"/>
    <mergeCell ref="J175:K175"/>
    <mergeCell ref="D176:E176"/>
    <mergeCell ref="J176:K176"/>
    <mergeCell ref="J173:K173"/>
    <mergeCell ref="U173:U174"/>
    <mergeCell ref="W183:X183"/>
    <mergeCell ref="W181:X181"/>
    <mergeCell ref="B181:B182"/>
    <mergeCell ref="D181:E181"/>
    <mergeCell ref="H181:H182"/>
    <mergeCell ref="J181:K181"/>
    <mergeCell ref="D182:E182"/>
    <mergeCell ref="J182:K182"/>
    <mergeCell ref="S173:S184"/>
    <mergeCell ref="Q183:R183"/>
    <mergeCell ref="U183:U184"/>
    <mergeCell ref="W177:X177"/>
    <mergeCell ref="U179:U180"/>
    <mergeCell ref="Q175:R175"/>
    <mergeCell ref="Q176:R176"/>
    <mergeCell ref="W182:X182"/>
    <mergeCell ref="BJ179:BK179"/>
    <mergeCell ref="D180:E180"/>
    <mergeCell ref="J180:K180"/>
    <mergeCell ref="Q180:R180"/>
    <mergeCell ref="W180:X180"/>
    <mergeCell ref="AD180:AE180"/>
    <mergeCell ref="AJ180:AK180"/>
    <mergeCell ref="AQ180:AR180"/>
    <mergeCell ref="AS173:AS184"/>
    <mergeCell ref="AD183:AE183"/>
    <mergeCell ref="AW179:AX179"/>
    <mergeCell ref="BB179:BB180"/>
    <mergeCell ref="AW180:AX180"/>
    <mergeCell ref="AZ173:AZ184"/>
    <mergeCell ref="BB173:BB174"/>
    <mergeCell ref="BB175:BB176"/>
    <mergeCell ref="BB177:BB178"/>
    <mergeCell ref="AW175:AX175"/>
    <mergeCell ref="AH183:AH184"/>
    <mergeCell ref="AB179:AB180"/>
    <mergeCell ref="AD179:AE179"/>
    <mergeCell ref="L173:L184"/>
    <mergeCell ref="BH179:BH180"/>
    <mergeCell ref="BD177:BE177"/>
    <mergeCell ref="AW182:AX182"/>
    <mergeCell ref="BD181:BE181"/>
    <mergeCell ref="AW183:AX183"/>
    <mergeCell ref="BJ183:BK183"/>
    <mergeCell ref="BD184:BE184"/>
    <mergeCell ref="AU181:AU182"/>
    <mergeCell ref="AW181:AX181"/>
    <mergeCell ref="BB183:BB184"/>
    <mergeCell ref="BJ182:BK182"/>
    <mergeCell ref="AY173:AY184"/>
    <mergeCell ref="BB181:BB182"/>
    <mergeCell ref="AW176:AX176"/>
    <mergeCell ref="BH181:BH182"/>
    <mergeCell ref="AH181:AH182"/>
    <mergeCell ref="AD182:AE182"/>
    <mergeCell ref="AO173:AO174"/>
    <mergeCell ref="AJ176:AK176"/>
    <mergeCell ref="AJ179:AK179"/>
    <mergeCell ref="AJ174:AK174"/>
    <mergeCell ref="AJ182:AK182"/>
    <mergeCell ref="AO177:AO178"/>
    <mergeCell ref="AD178:AE178"/>
    <mergeCell ref="BJ173:BK173"/>
    <mergeCell ref="BD173:BE173"/>
    <mergeCell ref="BD180:BE180"/>
    <mergeCell ref="BD183:BE183"/>
    <mergeCell ref="BH183:BH184"/>
    <mergeCell ref="BJ184:BK184"/>
    <mergeCell ref="BD178:BE178"/>
    <mergeCell ref="BF173:BF184"/>
    <mergeCell ref="BD175:BE175"/>
    <mergeCell ref="BD176:BE176"/>
    <mergeCell ref="AQ184:AR184"/>
    <mergeCell ref="AH177:AH178"/>
    <mergeCell ref="AU175:AU176"/>
    <mergeCell ref="AU177:AU178"/>
    <mergeCell ref="AW177:AX177"/>
    <mergeCell ref="AQ179:AR179"/>
    <mergeCell ref="AW173:AX173"/>
    <mergeCell ref="AW184:AX184"/>
    <mergeCell ref="BD182:BE182"/>
    <mergeCell ref="BG173:BG184"/>
    <mergeCell ref="BH173:BH174"/>
    <mergeCell ref="AW178:AX178"/>
    <mergeCell ref="BD179:BE179"/>
    <mergeCell ref="Q185:R185"/>
    <mergeCell ref="AL185:AM185"/>
    <mergeCell ref="B185:C185"/>
    <mergeCell ref="D185:E185"/>
    <mergeCell ref="F185:G185"/>
    <mergeCell ref="H185:I185"/>
    <mergeCell ref="J185:K185"/>
    <mergeCell ref="S185:T185"/>
    <mergeCell ref="U185:V185"/>
    <mergeCell ref="W185:X185"/>
    <mergeCell ref="M173:M184"/>
    <mergeCell ref="J183:K183"/>
    <mergeCell ref="W173:X173"/>
    <mergeCell ref="O183:O184"/>
    <mergeCell ref="Q173:R173"/>
    <mergeCell ref="W184:X184"/>
    <mergeCell ref="U181:U182"/>
    <mergeCell ref="D184:E184"/>
    <mergeCell ref="J184:K184"/>
    <mergeCell ref="AJ183:AK183"/>
    <mergeCell ref="AD184:AE184"/>
    <mergeCell ref="AJ184:AK184"/>
    <mergeCell ref="AG173:AG184"/>
    <mergeCell ref="AH173:AH174"/>
    <mergeCell ref="AJ173:AK173"/>
    <mergeCell ref="AD181:AE181"/>
    <mergeCell ref="O175:O176"/>
    <mergeCell ref="BH185:BI185"/>
    <mergeCell ref="B188:I188"/>
    <mergeCell ref="J188:K188"/>
    <mergeCell ref="L188:T188"/>
    <mergeCell ref="U188:V188"/>
    <mergeCell ref="Y188:Z188"/>
    <mergeCell ref="AD188:AG188"/>
    <mergeCell ref="AI188:BA188"/>
    <mergeCell ref="AA187:AE187"/>
    <mergeCell ref="AY185:AZ185"/>
    <mergeCell ref="BJ185:BK185"/>
    <mergeCell ref="BL185:BM185"/>
    <mergeCell ref="B187:E187"/>
    <mergeCell ref="F187:K187"/>
    <mergeCell ref="L187:P187"/>
    <mergeCell ref="Q187:V187"/>
    <mergeCell ref="BB185:BC185"/>
    <mergeCell ref="BD185:BE185"/>
    <mergeCell ref="BF185:BG185"/>
    <mergeCell ref="AW185:AX185"/>
    <mergeCell ref="Y185:Z185"/>
    <mergeCell ref="AB185:AC185"/>
    <mergeCell ref="AD185:AE185"/>
    <mergeCell ref="AF185:AG185"/>
    <mergeCell ref="AH185:AI185"/>
    <mergeCell ref="AO185:AP185"/>
    <mergeCell ref="AQ185:AR185"/>
    <mergeCell ref="AS185:AT185"/>
    <mergeCell ref="AU185:AV185"/>
    <mergeCell ref="AJ185:AK185"/>
    <mergeCell ref="L185:M185"/>
    <mergeCell ref="O185:P185"/>
    <mergeCell ref="BC190:BE190"/>
    <mergeCell ref="B191:I191"/>
    <mergeCell ref="J191:K191"/>
    <mergeCell ref="L191:T191"/>
    <mergeCell ref="U191:V191"/>
    <mergeCell ref="Y191:Z191"/>
    <mergeCell ref="AD191:AG191"/>
    <mergeCell ref="AI191:BA191"/>
    <mergeCell ref="BC191:BE191"/>
    <mergeCell ref="BF189:BH189"/>
    <mergeCell ref="BK189:BM189"/>
    <mergeCell ref="B190:I190"/>
    <mergeCell ref="J190:K190"/>
    <mergeCell ref="L190:T190"/>
    <mergeCell ref="U190:V190"/>
    <mergeCell ref="Y190:Z190"/>
    <mergeCell ref="AD190:AG190"/>
    <mergeCell ref="AI190:BA190"/>
    <mergeCell ref="B189:I189"/>
    <mergeCell ref="J189:K189"/>
    <mergeCell ref="L189:T189"/>
    <mergeCell ref="U189:V189"/>
    <mergeCell ref="Y189:Z189"/>
    <mergeCell ref="AD189:AG189"/>
    <mergeCell ref="AI189:BA189"/>
    <mergeCell ref="BC189:BE189"/>
    <mergeCell ref="B194:I194"/>
    <mergeCell ref="J194:K194"/>
    <mergeCell ref="L194:T194"/>
    <mergeCell ref="U194:V194"/>
    <mergeCell ref="Y194:Z194"/>
    <mergeCell ref="AD194:AG194"/>
    <mergeCell ref="AI194:BA194"/>
    <mergeCell ref="BC194:BE194"/>
    <mergeCell ref="B193:I193"/>
    <mergeCell ref="J193:K193"/>
    <mergeCell ref="L193:T193"/>
    <mergeCell ref="U193:V193"/>
    <mergeCell ref="Y193:Z193"/>
    <mergeCell ref="AD193:AG193"/>
    <mergeCell ref="AI193:BA193"/>
    <mergeCell ref="BC193:BE193"/>
    <mergeCell ref="B192:I192"/>
    <mergeCell ref="J192:K192"/>
    <mergeCell ref="L192:T192"/>
    <mergeCell ref="U192:V192"/>
    <mergeCell ref="Y192:Z192"/>
    <mergeCell ref="AD192:AG192"/>
    <mergeCell ref="AI192:BA192"/>
    <mergeCell ref="BC192:BE192"/>
    <mergeCell ref="AI198:BA198"/>
    <mergeCell ref="B198:I198"/>
    <mergeCell ref="J198:K198"/>
    <mergeCell ref="L198:T198"/>
    <mergeCell ref="U198:V198"/>
    <mergeCell ref="Y198:Z198"/>
    <mergeCell ref="AD198:AG198"/>
    <mergeCell ref="BK196:BM196"/>
    <mergeCell ref="B197:I197"/>
    <mergeCell ref="J197:K197"/>
    <mergeCell ref="L197:T197"/>
    <mergeCell ref="U197:V197"/>
    <mergeCell ref="Y197:Z197"/>
    <mergeCell ref="AD197:AG197"/>
    <mergeCell ref="AI197:BA197"/>
    <mergeCell ref="BK197:BM197"/>
    <mergeCell ref="BC195:BE195"/>
    <mergeCell ref="B196:I196"/>
    <mergeCell ref="J196:K196"/>
    <mergeCell ref="L196:T196"/>
    <mergeCell ref="U196:V196"/>
    <mergeCell ref="Y196:Z196"/>
    <mergeCell ref="AD196:AG196"/>
    <mergeCell ref="AI196:BA196"/>
    <mergeCell ref="B195:I195"/>
    <mergeCell ref="J195:K195"/>
    <mergeCell ref="L195:T195"/>
    <mergeCell ref="U195:V195"/>
    <mergeCell ref="Y195:Z195"/>
    <mergeCell ref="AD195:AG195"/>
    <mergeCell ref="AI195:BA195"/>
    <mergeCell ref="BJ206:BM207"/>
    <mergeCell ref="N203:V203"/>
    <mergeCell ref="AV203:BA203"/>
    <mergeCell ref="AI204:AN205"/>
    <mergeCell ref="U199:V199"/>
    <mergeCell ref="N205:V205"/>
    <mergeCell ref="AV205:BA205"/>
    <mergeCell ref="U202:V202"/>
    <mergeCell ref="B201:C201"/>
    <mergeCell ref="D201:I201"/>
    <mergeCell ref="B199:I199"/>
    <mergeCell ref="J199:K199"/>
    <mergeCell ref="N201:T201"/>
    <mergeCell ref="U201:V201"/>
    <mergeCell ref="B200:I200"/>
    <mergeCell ref="J200:K200"/>
    <mergeCell ref="L200:T200"/>
    <mergeCell ref="U200:V200"/>
    <mergeCell ref="D203:K203"/>
    <mergeCell ref="AQ207:BE207"/>
    <mergeCell ref="AI202:AN203"/>
    <mergeCell ref="D204:K204"/>
    <mergeCell ref="N204:V204"/>
    <mergeCell ref="AV204:BA204"/>
    <mergeCell ref="AM207:AP207"/>
    <mergeCell ref="W199:AG205"/>
    <mergeCell ref="AI200:BA200"/>
    <mergeCell ref="AV202:BA202"/>
    <mergeCell ref="AI201:AU201"/>
    <mergeCell ref="J201:K201"/>
    <mergeCell ref="L201:M201"/>
    <mergeCell ref="L199:T199"/>
    <mergeCell ref="A214:A225"/>
    <mergeCell ref="B214:B215"/>
    <mergeCell ref="D214:E214"/>
    <mergeCell ref="F214:F225"/>
    <mergeCell ref="G214:G225"/>
    <mergeCell ref="H214:H215"/>
    <mergeCell ref="D217:E217"/>
    <mergeCell ref="B224:B225"/>
    <mergeCell ref="D224:E224"/>
    <mergeCell ref="H224:H225"/>
    <mergeCell ref="O213:T213"/>
    <mergeCell ref="U213:Z213"/>
    <mergeCell ref="AB213:AG213"/>
    <mergeCell ref="AH213:AM213"/>
    <mergeCell ref="AU213:AZ213"/>
    <mergeCell ref="W219:X219"/>
    <mergeCell ref="Z214:Z225"/>
    <mergeCell ref="B213:G213"/>
    <mergeCell ref="H213:M213"/>
    <mergeCell ref="AJ222:AK222"/>
    <mergeCell ref="AU222:AU223"/>
    <mergeCell ref="AW222:AX222"/>
    <mergeCell ref="B222:B223"/>
    <mergeCell ref="D222:E222"/>
    <mergeCell ref="H222:H223"/>
    <mergeCell ref="D223:E223"/>
    <mergeCell ref="D221:E221"/>
    <mergeCell ref="W214:X214"/>
    <mergeCell ref="U220:U221"/>
    <mergeCell ref="W220:X220"/>
    <mergeCell ref="AD224:AE224"/>
    <mergeCell ref="J219:K219"/>
    <mergeCell ref="BL208:BM210"/>
    <mergeCell ref="AB212:AG212"/>
    <mergeCell ref="AH212:AM212"/>
    <mergeCell ref="AO212:AT212"/>
    <mergeCell ref="AQ208:BE208"/>
    <mergeCell ref="AR210:BE210"/>
    <mergeCell ref="AU212:AZ212"/>
    <mergeCell ref="O208:W208"/>
    <mergeCell ref="X208:AA208"/>
    <mergeCell ref="BJ208:BJ210"/>
    <mergeCell ref="BK208:BK210"/>
    <mergeCell ref="N210:P210"/>
    <mergeCell ref="S210:V210"/>
    <mergeCell ref="W210:AK210"/>
    <mergeCell ref="B212:G212"/>
    <mergeCell ref="H212:M212"/>
    <mergeCell ref="O212:T212"/>
    <mergeCell ref="U212:Z212"/>
    <mergeCell ref="AB208:AJ208"/>
    <mergeCell ref="G210:K210"/>
    <mergeCell ref="BB212:BG212"/>
    <mergeCell ref="B218:B219"/>
    <mergeCell ref="D218:E218"/>
    <mergeCell ref="H218:H219"/>
    <mergeCell ref="J218:K218"/>
    <mergeCell ref="D219:E219"/>
    <mergeCell ref="BD215:BE215"/>
    <mergeCell ref="AW216:AX216"/>
    <mergeCell ref="B220:B221"/>
    <mergeCell ref="D220:E220"/>
    <mergeCell ref="H220:H221"/>
    <mergeCell ref="J220:K220"/>
    <mergeCell ref="B216:B217"/>
    <mergeCell ref="D216:E216"/>
    <mergeCell ref="H216:H217"/>
    <mergeCell ref="J216:K216"/>
    <mergeCell ref="O218:O219"/>
    <mergeCell ref="Q218:R218"/>
    <mergeCell ref="Q219:R219"/>
    <mergeCell ref="O214:O215"/>
    <mergeCell ref="J217:K217"/>
    <mergeCell ref="O220:O221"/>
    <mergeCell ref="Q220:R220"/>
    <mergeCell ref="J221:K221"/>
    <mergeCell ref="Q221:R221"/>
    <mergeCell ref="O216:O217"/>
    <mergeCell ref="L214:L225"/>
    <mergeCell ref="J214:K214"/>
    <mergeCell ref="T214:T225"/>
    <mergeCell ref="W218:X218"/>
    <mergeCell ref="Q214:R214"/>
    <mergeCell ref="W225:X225"/>
    <mergeCell ref="J222:K222"/>
    <mergeCell ref="BB213:BG213"/>
    <mergeCell ref="Y214:Y225"/>
    <mergeCell ref="U216:U217"/>
    <mergeCell ref="W216:X216"/>
    <mergeCell ref="W217:X217"/>
    <mergeCell ref="U218:U219"/>
    <mergeCell ref="AO213:AT213"/>
    <mergeCell ref="AH224:AH225"/>
    <mergeCell ref="U222:U223"/>
    <mergeCell ref="AB222:AB223"/>
    <mergeCell ref="W221:X221"/>
    <mergeCell ref="AD221:AE221"/>
    <mergeCell ref="W223:X223"/>
    <mergeCell ref="AB220:AB221"/>
    <mergeCell ref="AD220:AE220"/>
    <mergeCell ref="AJ225:AK225"/>
    <mergeCell ref="U214:U215"/>
    <mergeCell ref="W224:X224"/>
    <mergeCell ref="W222:X222"/>
    <mergeCell ref="BD221:BE221"/>
    <mergeCell ref="BD224:BE224"/>
    <mergeCell ref="AO216:AO217"/>
    <mergeCell ref="AM214:AM225"/>
    <mergeCell ref="AO214:AO215"/>
    <mergeCell ref="AJ217:AK217"/>
    <mergeCell ref="AJ220:AK220"/>
    <mergeCell ref="AJ215:AK215"/>
    <mergeCell ref="AD218:AE218"/>
    <mergeCell ref="AD219:AE219"/>
    <mergeCell ref="AB224:AB225"/>
    <mergeCell ref="AQ214:AR214"/>
    <mergeCell ref="AL214:AL225"/>
    <mergeCell ref="BH224:BH225"/>
    <mergeCell ref="BJ225:BK225"/>
    <mergeCell ref="BF214:BF225"/>
    <mergeCell ref="BD216:BE216"/>
    <mergeCell ref="BD217:BE217"/>
    <mergeCell ref="BD218:BE218"/>
    <mergeCell ref="AQ223:AR223"/>
    <mergeCell ref="BM214:BM225"/>
    <mergeCell ref="D215:E215"/>
    <mergeCell ref="J215:K215"/>
    <mergeCell ref="Q215:R215"/>
    <mergeCell ref="W215:X215"/>
    <mergeCell ref="AD215:AE215"/>
    <mergeCell ref="AQ215:AR215"/>
    <mergeCell ref="AW215:AX215"/>
    <mergeCell ref="AQ222:AR222"/>
    <mergeCell ref="AW219:AX219"/>
    <mergeCell ref="BL214:BL225"/>
    <mergeCell ref="BJ215:BK215"/>
    <mergeCell ref="BH216:BH217"/>
    <mergeCell ref="BJ216:BK216"/>
    <mergeCell ref="BJ217:BK217"/>
    <mergeCell ref="BH218:BH219"/>
    <mergeCell ref="BJ218:BK218"/>
    <mergeCell ref="BJ219:BK219"/>
    <mergeCell ref="AJ223:AK223"/>
    <mergeCell ref="AJ224:AK224"/>
    <mergeCell ref="BB222:BB223"/>
    <mergeCell ref="AW217:AX217"/>
    <mergeCell ref="AQ216:AR216"/>
    <mergeCell ref="BJ221:BK221"/>
    <mergeCell ref="BJ222:BK222"/>
    <mergeCell ref="AO224:AO225"/>
    <mergeCell ref="AH216:AH217"/>
    <mergeCell ref="AJ216:AK216"/>
    <mergeCell ref="AH220:AH221"/>
    <mergeCell ref="AJ221:AK221"/>
    <mergeCell ref="BD225:BE225"/>
    <mergeCell ref="AB214:AB215"/>
    <mergeCell ref="AD214:AE214"/>
    <mergeCell ref="AF214:AF225"/>
    <mergeCell ref="AB216:AB217"/>
    <mergeCell ref="AD216:AE216"/>
    <mergeCell ref="AD217:AE217"/>
    <mergeCell ref="AB218:AB219"/>
    <mergeCell ref="AU218:AU219"/>
    <mergeCell ref="AW218:AX218"/>
    <mergeCell ref="AS214:AS225"/>
    <mergeCell ref="BB224:BB225"/>
    <mergeCell ref="AY214:AY225"/>
    <mergeCell ref="AU216:AU217"/>
    <mergeCell ref="AQ217:AR217"/>
    <mergeCell ref="AO218:AO219"/>
    <mergeCell ref="AQ218:AR218"/>
    <mergeCell ref="AQ219:AR219"/>
    <mergeCell ref="AU220:AU221"/>
    <mergeCell ref="AO220:AO221"/>
    <mergeCell ref="AQ220:AR220"/>
    <mergeCell ref="AO222:AO223"/>
    <mergeCell ref="AJ219:AK219"/>
    <mergeCell ref="BJ223:BK223"/>
    <mergeCell ref="BJ220:BK220"/>
    <mergeCell ref="BJ214:BK214"/>
    <mergeCell ref="BD214:BE214"/>
    <mergeCell ref="J223:K223"/>
    <mergeCell ref="AD223:AE223"/>
    <mergeCell ref="O222:O223"/>
    <mergeCell ref="Q222:R222"/>
    <mergeCell ref="Q223:R223"/>
    <mergeCell ref="AW223:AX223"/>
    <mergeCell ref="BD222:BE222"/>
    <mergeCell ref="AT214:AT225"/>
    <mergeCell ref="AU214:AU215"/>
    <mergeCell ref="AW214:AX214"/>
    <mergeCell ref="AQ221:AR221"/>
    <mergeCell ref="BB218:BB219"/>
    <mergeCell ref="BH222:BH223"/>
    <mergeCell ref="BD223:BE223"/>
    <mergeCell ref="BG214:BG225"/>
    <mergeCell ref="BH214:BH215"/>
    <mergeCell ref="AQ224:AR224"/>
    <mergeCell ref="AU224:AU225"/>
    <mergeCell ref="AW224:AX224"/>
    <mergeCell ref="BD220:BE220"/>
    <mergeCell ref="BH220:BH221"/>
    <mergeCell ref="BD219:BE219"/>
    <mergeCell ref="AW220:AX220"/>
    <mergeCell ref="BB220:BB221"/>
    <mergeCell ref="AW221:AX221"/>
    <mergeCell ref="AZ214:AZ225"/>
    <mergeCell ref="BB214:BB215"/>
    <mergeCell ref="BB216:BB217"/>
    <mergeCell ref="D226:E226"/>
    <mergeCell ref="F226:G226"/>
    <mergeCell ref="H226:I226"/>
    <mergeCell ref="J224:K224"/>
    <mergeCell ref="D225:E225"/>
    <mergeCell ref="J225:K225"/>
    <mergeCell ref="AG214:AG225"/>
    <mergeCell ref="AH214:AH215"/>
    <mergeCell ref="AJ214:AK214"/>
    <mergeCell ref="AD222:AE222"/>
    <mergeCell ref="AH222:AH223"/>
    <mergeCell ref="Q225:R225"/>
    <mergeCell ref="S214:S225"/>
    <mergeCell ref="Q216:R216"/>
    <mergeCell ref="Q217:R217"/>
    <mergeCell ref="BH226:BI226"/>
    <mergeCell ref="BJ224:BK224"/>
    <mergeCell ref="O226:P226"/>
    <mergeCell ref="Q226:R226"/>
    <mergeCell ref="S226:T226"/>
    <mergeCell ref="U226:V226"/>
    <mergeCell ref="W226:X226"/>
    <mergeCell ref="AL226:AM226"/>
    <mergeCell ref="AQ225:AR225"/>
    <mergeCell ref="AW225:AX225"/>
    <mergeCell ref="M214:M225"/>
    <mergeCell ref="O224:O225"/>
    <mergeCell ref="Q224:R224"/>
    <mergeCell ref="U224:U225"/>
    <mergeCell ref="AH218:AH219"/>
    <mergeCell ref="AJ218:AK218"/>
    <mergeCell ref="AD225:AE225"/>
    <mergeCell ref="B229:I229"/>
    <mergeCell ref="J229:K229"/>
    <mergeCell ref="L229:T229"/>
    <mergeCell ref="U229:V229"/>
    <mergeCell ref="Y229:Z229"/>
    <mergeCell ref="AD229:AG229"/>
    <mergeCell ref="AI229:BA229"/>
    <mergeCell ref="AY226:AZ226"/>
    <mergeCell ref="BJ226:BK226"/>
    <mergeCell ref="BL226:BM226"/>
    <mergeCell ref="B228:E228"/>
    <mergeCell ref="F228:K228"/>
    <mergeCell ref="L228:P228"/>
    <mergeCell ref="Q228:V228"/>
    <mergeCell ref="BB226:BC226"/>
    <mergeCell ref="BD226:BE226"/>
    <mergeCell ref="W228:Y228"/>
    <mergeCell ref="BF226:BG226"/>
    <mergeCell ref="AW226:AX226"/>
    <mergeCell ref="Y226:Z226"/>
    <mergeCell ref="AB226:AC226"/>
    <mergeCell ref="AD226:AE226"/>
    <mergeCell ref="AF226:AG226"/>
    <mergeCell ref="AH226:AI226"/>
    <mergeCell ref="AO226:AP226"/>
    <mergeCell ref="AQ226:AR226"/>
    <mergeCell ref="AS226:AT226"/>
    <mergeCell ref="AU226:AV226"/>
    <mergeCell ref="J226:K226"/>
    <mergeCell ref="AJ226:AK226"/>
    <mergeCell ref="L226:M226"/>
    <mergeCell ref="B226:C226"/>
    <mergeCell ref="BF230:BH230"/>
    <mergeCell ref="BK230:BM230"/>
    <mergeCell ref="B231:I231"/>
    <mergeCell ref="J231:K231"/>
    <mergeCell ref="L231:T231"/>
    <mergeCell ref="U231:V231"/>
    <mergeCell ref="Y231:Z231"/>
    <mergeCell ref="AD231:AG231"/>
    <mergeCell ref="AI231:BA231"/>
    <mergeCell ref="BC231:BE231"/>
    <mergeCell ref="B230:I230"/>
    <mergeCell ref="J230:K230"/>
    <mergeCell ref="L230:T230"/>
    <mergeCell ref="U230:V230"/>
    <mergeCell ref="Y230:Z230"/>
    <mergeCell ref="AD230:AG230"/>
    <mergeCell ref="AI230:BA230"/>
    <mergeCell ref="BC230:BE230"/>
    <mergeCell ref="B235:I235"/>
    <mergeCell ref="J235:K235"/>
    <mergeCell ref="L235:T235"/>
    <mergeCell ref="U235:V235"/>
    <mergeCell ref="Y235:Z235"/>
    <mergeCell ref="AD235:AG235"/>
    <mergeCell ref="AI235:BA235"/>
    <mergeCell ref="BC235:BE235"/>
    <mergeCell ref="AI233:BA233"/>
    <mergeCell ref="BC233:BE233"/>
    <mergeCell ref="B234:I234"/>
    <mergeCell ref="J234:K234"/>
    <mergeCell ref="L234:T234"/>
    <mergeCell ref="U234:V234"/>
    <mergeCell ref="Y234:Z234"/>
    <mergeCell ref="AD234:AG234"/>
    <mergeCell ref="AI232:BA232"/>
    <mergeCell ref="BC232:BE232"/>
    <mergeCell ref="AI234:BA234"/>
    <mergeCell ref="BC234:BE234"/>
    <mergeCell ref="B233:I233"/>
    <mergeCell ref="J233:K233"/>
    <mergeCell ref="L233:T233"/>
    <mergeCell ref="U233:V233"/>
    <mergeCell ref="Y233:Z233"/>
    <mergeCell ref="AD233:AG233"/>
    <mergeCell ref="B232:I232"/>
    <mergeCell ref="J232:K232"/>
    <mergeCell ref="L232:T232"/>
    <mergeCell ref="U232:V232"/>
    <mergeCell ref="Y232:Z232"/>
    <mergeCell ref="AD232:AG232"/>
    <mergeCell ref="L237:T237"/>
    <mergeCell ref="U237:V237"/>
    <mergeCell ref="Y237:Z237"/>
    <mergeCell ref="AD237:AG237"/>
    <mergeCell ref="AD239:AG239"/>
    <mergeCell ref="BK237:BM237"/>
    <mergeCell ref="AI238:BA238"/>
    <mergeCell ref="BK238:BM238"/>
    <mergeCell ref="AI237:BA237"/>
    <mergeCell ref="U239:V239"/>
    <mergeCell ref="B236:I236"/>
    <mergeCell ref="J236:K236"/>
    <mergeCell ref="L236:T236"/>
    <mergeCell ref="U236:V236"/>
    <mergeCell ref="Y236:Z236"/>
    <mergeCell ref="AD236:AG236"/>
    <mergeCell ref="AI236:BA236"/>
    <mergeCell ref="B237:I237"/>
    <mergeCell ref="J237:K237"/>
    <mergeCell ref="BC236:BE236"/>
    <mergeCell ref="AV245:BA245"/>
    <mergeCell ref="AV243:BA243"/>
    <mergeCell ref="J242:K242"/>
    <mergeCell ref="L242:M242"/>
    <mergeCell ref="N242:T242"/>
    <mergeCell ref="U242:V242"/>
    <mergeCell ref="G128:K128"/>
    <mergeCell ref="N128:P128"/>
    <mergeCell ref="S128:V128"/>
    <mergeCell ref="W128:AK128"/>
    <mergeCell ref="G169:K169"/>
    <mergeCell ref="B241:I241"/>
    <mergeCell ref="J241:K241"/>
    <mergeCell ref="L241:T241"/>
    <mergeCell ref="U241:V241"/>
    <mergeCell ref="L240:T240"/>
    <mergeCell ref="B242:C242"/>
    <mergeCell ref="D242:I242"/>
    <mergeCell ref="B240:I240"/>
    <mergeCell ref="J240:K240"/>
    <mergeCell ref="AI239:BA239"/>
    <mergeCell ref="B239:I239"/>
    <mergeCell ref="J239:K239"/>
    <mergeCell ref="L239:T239"/>
    <mergeCell ref="AI242:AU242"/>
    <mergeCell ref="Y239:Z239"/>
    <mergeCell ref="B238:I238"/>
    <mergeCell ref="J238:K238"/>
    <mergeCell ref="L238:T238"/>
    <mergeCell ref="U238:V238"/>
    <mergeCell ref="Y238:Z238"/>
    <mergeCell ref="AD238:AG238"/>
    <mergeCell ref="B38:C38"/>
    <mergeCell ref="D38:I38"/>
    <mergeCell ref="J38:K38"/>
    <mergeCell ref="L38:M38"/>
    <mergeCell ref="L76:T76"/>
    <mergeCell ref="J72:K72"/>
    <mergeCell ref="L72:T72"/>
    <mergeCell ref="B69:I69"/>
    <mergeCell ref="N38:T38"/>
    <mergeCell ref="U38:V38"/>
    <mergeCell ref="D80:K80"/>
    <mergeCell ref="B77:I77"/>
    <mergeCell ref="J77:K77"/>
    <mergeCell ref="L77:T77"/>
    <mergeCell ref="U77:V77"/>
    <mergeCell ref="U76:V76"/>
    <mergeCell ref="B76:I76"/>
    <mergeCell ref="J76:K76"/>
    <mergeCell ref="B75:I75"/>
    <mergeCell ref="J75:K75"/>
    <mergeCell ref="L75:T75"/>
    <mergeCell ref="U75:V75"/>
    <mergeCell ref="B71:I71"/>
    <mergeCell ref="J71:K71"/>
    <mergeCell ref="L71:T71"/>
    <mergeCell ref="U71:V71"/>
    <mergeCell ref="U62:V62"/>
    <mergeCell ref="B56:B57"/>
    <mergeCell ref="J56:K56"/>
    <mergeCell ref="B52:B53"/>
    <mergeCell ref="D52:E52"/>
    <mergeCell ref="H52:H53"/>
    <mergeCell ref="B120:C120"/>
    <mergeCell ref="D120:I120"/>
    <mergeCell ref="J120:K120"/>
    <mergeCell ref="L120:M120"/>
    <mergeCell ref="N120:T120"/>
    <mergeCell ref="U120:V120"/>
    <mergeCell ref="N79:T79"/>
    <mergeCell ref="U79:V79"/>
    <mergeCell ref="AI119:AU119"/>
    <mergeCell ref="W117:AG123"/>
    <mergeCell ref="AI118:BA118"/>
    <mergeCell ref="AV120:BA120"/>
    <mergeCell ref="U118:V118"/>
    <mergeCell ref="L118:T118"/>
    <mergeCell ref="AI116:BA116"/>
    <mergeCell ref="L113:T113"/>
    <mergeCell ref="J118:K118"/>
    <mergeCell ref="L119:M119"/>
    <mergeCell ref="N123:V123"/>
    <mergeCell ref="D121:K121"/>
    <mergeCell ref="L117:T117"/>
    <mergeCell ref="U117:V117"/>
    <mergeCell ref="B119:C119"/>
    <mergeCell ref="B117:I117"/>
    <mergeCell ref="J117:K117"/>
    <mergeCell ref="B118:I118"/>
    <mergeCell ref="B116:I116"/>
    <mergeCell ref="J116:K116"/>
    <mergeCell ref="L116:T116"/>
    <mergeCell ref="U116:V116"/>
    <mergeCell ref="Y116:Z116"/>
    <mergeCell ref="AD116:AG116"/>
    <mergeCell ref="U153:V153"/>
    <mergeCell ref="B243:C243"/>
    <mergeCell ref="D243:I243"/>
    <mergeCell ref="J243:K243"/>
    <mergeCell ref="L243:M243"/>
    <mergeCell ref="N243:T243"/>
    <mergeCell ref="U243:V243"/>
    <mergeCell ref="N244:V244"/>
    <mergeCell ref="AI243:AN244"/>
    <mergeCell ref="AI245:AN246"/>
    <mergeCell ref="AV244:BA244"/>
    <mergeCell ref="U240:V240"/>
    <mergeCell ref="AV246:BA246"/>
    <mergeCell ref="W240:AG246"/>
    <mergeCell ref="AI241:BA241"/>
    <mergeCell ref="U159:V159"/>
    <mergeCell ref="L158:T158"/>
    <mergeCell ref="D246:K246"/>
    <mergeCell ref="N246:V246"/>
    <mergeCell ref="B202:C202"/>
    <mergeCell ref="D202:I202"/>
    <mergeCell ref="J202:K202"/>
    <mergeCell ref="L202:M202"/>
    <mergeCell ref="N202:T202"/>
    <mergeCell ref="D244:K244"/>
    <mergeCell ref="B161:C161"/>
    <mergeCell ref="D161:I161"/>
    <mergeCell ref="J161:K161"/>
    <mergeCell ref="L161:M161"/>
    <mergeCell ref="N161:T161"/>
    <mergeCell ref="U161:V161"/>
    <mergeCell ref="D245:K245"/>
    <mergeCell ref="N245:V245"/>
    <mergeCell ref="AA228:AE228"/>
    <mergeCell ref="BC118:BM118"/>
    <mergeCell ref="BC159:BM159"/>
    <mergeCell ref="BC200:BM200"/>
    <mergeCell ref="BC241:BM241"/>
    <mergeCell ref="D205:K205"/>
    <mergeCell ref="W146:Y146"/>
    <mergeCell ref="AA146:AE146"/>
    <mergeCell ref="W187:Y187"/>
    <mergeCell ref="AV161:BA161"/>
    <mergeCell ref="W23:Y23"/>
    <mergeCell ref="AA23:AE23"/>
    <mergeCell ref="W64:Y64"/>
    <mergeCell ref="AA64:AE64"/>
    <mergeCell ref="W105:Y105"/>
    <mergeCell ref="AA105:AE105"/>
    <mergeCell ref="Y103:Z103"/>
    <mergeCell ref="AB103:AC103"/>
    <mergeCell ref="AD103:AE103"/>
    <mergeCell ref="AD100:AE100"/>
    <mergeCell ref="G46:K46"/>
    <mergeCell ref="N46:P46"/>
    <mergeCell ref="S46:V46"/>
    <mergeCell ref="W46:AK46"/>
    <mergeCell ref="G87:K87"/>
    <mergeCell ref="N87:P87"/>
    <mergeCell ref="S87:V87"/>
    <mergeCell ref="W87:AK87"/>
    <mergeCell ref="J79:K79"/>
    <mergeCell ref="L79:M79"/>
    <mergeCell ref="D123:K123"/>
  </mergeCells>
  <phoneticPr fontId="0" type="noConversion"/>
  <pageMargins left="0.19685039370078741" right="0.19685039370078741" top="0" bottom="0" header="0.51181102362204722" footer="0.51181102362204722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4"/>
  <sheetViews>
    <sheetView zoomScale="70" zoomScaleNormal="70" workbookViewId="0">
      <selection activeCell="A11" sqref="A11:A12"/>
    </sheetView>
  </sheetViews>
  <sheetFormatPr defaultRowHeight="12.75" x14ac:dyDescent="0.2"/>
  <cols>
    <col min="1" max="1" width="152.7109375" customWidth="1"/>
  </cols>
  <sheetData>
    <row r="1" spans="1:1" ht="250.5" customHeight="1" x14ac:dyDescent="0.2">
      <c r="A1" s="499" t="str">
        <f>'(4) vstupní data '!C17</f>
        <v>Střešovice B</v>
      </c>
    </row>
    <row r="2" spans="1:1" ht="250.5" customHeight="1" x14ac:dyDescent="0.2">
      <c r="A2" s="499"/>
    </row>
    <row r="3" spans="1:1" ht="250.5" customHeight="1" x14ac:dyDescent="0.2">
      <c r="A3" s="499" t="str">
        <f>'(4) vstupní data '!C18</f>
        <v>Kometa B</v>
      </c>
    </row>
    <row r="4" spans="1:1" ht="250.5" customHeight="1" x14ac:dyDescent="0.2">
      <c r="A4" s="499"/>
    </row>
    <row r="5" spans="1:1" ht="250.5" customHeight="1" x14ac:dyDescent="0.2">
      <c r="A5" s="499" t="str">
        <f>'(4) vstupní data '!C19</f>
        <v>Slavia B</v>
      </c>
    </row>
    <row r="6" spans="1:1" ht="250.5" customHeight="1" x14ac:dyDescent="0.2">
      <c r="A6" s="499"/>
    </row>
    <row r="7" spans="1:1" ht="250.5" customHeight="1" x14ac:dyDescent="0.2">
      <c r="A7" s="499" t="str">
        <f>'(4) vstupní data '!C20</f>
        <v>Orion B</v>
      </c>
    </row>
    <row r="8" spans="1:1" ht="250.5" customHeight="1" x14ac:dyDescent="0.2">
      <c r="A8" s="499"/>
    </row>
    <row r="9" spans="1:1" ht="250.5" customHeight="1" x14ac:dyDescent="0.2">
      <c r="A9" s="499" t="s">
        <v>91</v>
      </c>
    </row>
    <row r="10" spans="1:1" ht="250.5" customHeight="1" x14ac:dyDescent="0.2">
      <c r="A10" s="499"/>
    </row>
    <row r="11" spans="1:1" ht="250.5" customHeight="1" x14ac:dyDescent="0.2">
      <c r="A11" s="499" t="s">
        <v>91</v>
      </c>
    </row>
    <row r="12" spans="1:1" ht="250.5" customHeight="1" x14ac:dyDescent="0.2">
      <c r="A12" s="499"/>
    </row>
    <row r="13" spans="1:1" ht="250.5" customHeight="1" x14ac:dyDescent="0.2"/>
    <row r="14" spans="1:1" ht="250.5" customHeight="1" x14ac:dyDescent="0.2"/>
  </sheetData>
  <customSheetViews>
    <customSheetView guid="{AAB9B74B-855D-46E5-B0DC-C87FF4C78202}">
      <selection activeCell="B1" sqref="B1"/>
      <pageMargins left="0.24" right="0.24" top="0.49" bottom="0.49" header="0.4921259845" footer="0.4921259845"/>
      <pageSetup paperSize="9" orientation="landscape" r:id="rId1"/>
      <headerFooter alignWithMargins="0"/>
    </customSheetView>
  </customSheetViews>
  <mergeCells count="6">
    <mergeCell ref="A7:A8"/>
    <mergeCell ref="A9:A10"/>
    <mergeCell ref="A11:A12"/>
    <mergeCell ref="A1:A2"/>
    <mergeCell ref="A3:A4"/>
    <mergeCell ref="A5:A6"/>
  </mergeCells>
  <phoneticPr fontId="0" type="noConversion"/>
  <pageMargins left="0.24" right="0.24" top="0.49" bottom="0.49" header="0.4921259845" footer="0.4921259845"/>
  <pageSetup paperSize="9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2"/>
  <sheetViews>
    <sheetView showGridLines="0" zoomScaleNormal="100" workbookViewId="0">
      <selection activeCell="AB10" sqref="AB10"/>
    </sheetView>
  </sheetViews>
  <sheetFormatPr defaultRowHeight="12.75" x14ac:dyDescent="0.2"/>
  <cols>
    <col min="1" max="256" width="3.7109375" customWidth="1"/>
  </cols>
  <sheetData>
    <row r="1" spans="1:22" x14ac:dyDescent="0.2">
      <c r="A1" s="500" t="str">
        <f>CONCATENATE("KONEČNÉ VÝSLEDKY:   ",'(4) vstupní data '!B6,"  ",'(4) vstupní data '!B7," ",'(4) vstupní data '!B8," ",'(4) vstupní data '!B9)</f>
        <v>KONEČNÉ VÝSLEDKY:   1.kolo  přebor Prahy U20Z 3.liga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</row>
    <row r="2" spans="1:22" ht="13.5" thickBot="1" x14ac:dyDescent="0.25">
      <c r="A2" s="143" t="s">
        <v>37</v>
      </c>
      <c r="B2" s="143"/>
      <c r="C2" s="143"/>
      <c r="D2" s="501">
        <f>'(4) vstupní data '!B11</f>
        <v>45207</v>
      </c>
      <c r="E2" s="502"/>
      <c r="F2" s="502"/>
      <c r="G2" s="503" t="s">
        <v>118</v>
      </c>
      <c r="H2" s="503"/>
      <c r="I2" s="503"/>
      <c r="J2" s="502" t="str">
        <f>'(4) vstupní data '!B3</f>
        <v>hala TJ Tatran Střešovice</v>
      </c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</row>
  </sheetData>
  <sheetProtection password="821F" sheet="1" objects="1" scenarios="1" formatCells="0" selectLockedCells="1"/>
  <mergeCells count="4">
    <mergeCell ref="A1:V1"/>
    <mergeCell ref="D2:F2"/>
    <mergeCell ref="G2:I2"/>
    <mergeCell ref="J2:V2"/>
  </mergeCells>
  <printOptions horizontalCentered="1"/>
  <pageMargins left="0" right="0" top="0" bottom="0" header="0.31496062992125984" footer="0.31496062992125984"/>
  <pageSetup paperSize="9" scale="145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"/>
  <sheetViews>
    <sheetView workbookViewId="0">
      <selection activeCell="D14" sqref="D14"/>
    </sheetView>
  </sheetViews>
  <sheetFormatPr defaultRowHeight="12.75" x14ac:dyDescent="0.2"/>
  <cols>
    <col min="1" max="1" width="9.28515625" bestFit="1" customWidth="1"/>
    <col min="2" max="3" width="11.42578125" customWidth="1"/>
    <col min="4" max="4" width="9.28515625" customWidth="1"/>
    <col min="5" max="6" width="11.42578125" customWidth="1"/>
  </cols>
  <sheetData>
    <row r="1" spans="1:9" ht="15" x14ac:dyDescent="0.25">
      <c r="A1" s="508"/>
      <c r="B1" s="508"/>
      <c r="C1" s="508"/>
      <c r="D1" s="508"/>
      <c r="E1" s="508"/>
      <c r="F1" s="508"/>
    </row>
    <row r="2" spans="1:9" x14ac:dyDescent="0.2">
      <c r="A2" s="149" t="s">
        <v>121</v>
      </c>
      <c r="B2" s="509" t="s">
        <v>119</v>
      </c>
      <c r="C2" s="509"/>
      <c r="D2" s="149" t="s">
        <v>121</v>
      </c>
      <c r="E2" s="509" t="s">
        <v>120</v>
      </c>
      <c r="F2" s="509"/>
      <c r="H2" s="504"/>
      <c r="I2" s="505"/>
    </row>
    <row r="3" spans="1:9" x14ac:dyDescent="0.2">
      <c r="A3" s="145"/>
      <c r="B3" s="146"/>
      <c r="C3" s="146"/>
      <c r="D3" s="145"/>
      <c r="E3" s="146"/>
      <c r="F3" s="146"/>
      <c r="H3" s="506"/>
      <c r="I3" s="507"/>
    </row>
    <row r="4" spans="1:9" x14ac:dyDescent="0.2">
      <c r="A4" s="145"/>
      <c r="B4" s="146"/>
      <c r="C4" s="146"/>
      <c r="D4" s="145"/>
      <c r="E4" s="144"/>
      <c r="F4" s="144"/>
    </row>
    <row r="5" spans="1:9" x14ac:dyDescent="0.2">
      <c r="A5" s="145"/>
      <c r="B5" s="146"/>
      <c r="C5" s="146"/>
      <c r="D5" s="145"/>
      <c r="E5" s="144"/>
      <c r="F5" s="144"/>
    </row>
    <row r="6" spans="1:9" x14ac:dyDescent="0.2">
      <c r="A6" s="145"/>
      <c r="B6" s="147"/>
      <c r="C6" s="147"/>
      <c r="D6" s="145"/>
      <c r="E6" s="147"/>
      <c r="F6" s="147"/>
    </row>
    <row r="7" spans="1:9" x14ac:dyDescent="0.2">
      <c r="A7" s="145"/>
      <c r="B7" s="146"/>
      <c r="C7" s="146"/>
      <c r="D7" s="145"/>
      <c r="E7" s="146"/>
      <c r="F7" s="146"/>
    </row>
    <row r="8" spans="1:9" x14ac:dyDescent="0.2">
      <c r="A8" s="145"/>
      <c r="B8" s="147"/>
      <c r="C8" s="147"/>
      <c r="D8" s="145"/>
      <c r="E8" s="147"/>
      <c r="F8" s="147"/>
    </row>
    <row r="9" spans="1:9" x14ac:dyDescent="0.2">
      <c r="A9" s="145"/>
      <c r="B9" s="147"/>
      <c r="C9" s="147"/>
      <c r="D9" s="145"/>
      <c r="E9" s="147"/>
      <c r="F9" s="147"/>
    </row>
    <row r="10" spans="1:9" x14ac:dyDescent="0.2">
      <c r="A10" s="148"/>
      <c r="B10" s="148"/>
      <c r="C10" s="148"/>
      <c r="D10" s="148"/>
      <c r="E10" s="148"/>
      <c r="F10" s="148"/>
    </row>
  </sheetData>
  <mergeCells count="5">
    <mergeCell ref="H2:I2"/>
    <mergeCell ref="H3:I3"/>
    <mergeCell ref="A1:F1"/>
    <mergeCell ref="B2:C2"/>
    <mergeCell ref="E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Předmluva</vt:lpstr>
      <vt:lpstr>Návod</vt:lpstr>
      <vt:lpstr>(4) vstupní data </vt:lpstr>
      <vt:lpstr>(4) tabulka + rozpis</vt:lpstr>
      <vt:lpstr>(4) zápisy</vt:lpstr>
      <vt:lpstr>(4) popisy</vt:lpstr>
      <vt:lpstr>(4) výsledky pro tisk</vt:lpstr>
      <vt:lpstr>List1</vt:lpstr>
      <vt:lpstr>'(4) tabulka + rozpis'!Oblast_tisku</vt:lpstr>
      <vt:lpstr>'(4) výsledky pro tisk'!Oblast_tisku</vt:lpstr>
    </vt:vector>
  </TitlesOfParts>
  <Company>Kopecký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Tabulky pro volejbalové turnaje</dc:title>
  <dc:creator>Martin Kopecký</dc:creator>
  <cp:lastModifiedBy>dana vaiglova</cp:lastModifiedBy>
  <cp:lastPrinted>2021-10-06T10:32:52Z</cp:lastPrinted>
  <dcterms:created xsi:type="dcterms:W3CDTF">2005-02-22T11:25:22Z</dcterms:created>
  <dcterms:modified xsi:type="dcterms:W3CDTF">2023-10-11T10:21:27Z</dcterms:modified>
</cp:coreProperties>
</file>